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420" windowWidth="14580" windowHeight="7170" tabRatio="796" activeTab="7"/>
  </bookViews>
  <sheets>
    <sheet name="Capa" sheetId="1" r:id="rId1"/>
    <sheet name="Câmaras" sheetId="2" r:id="rId2"/>
    <sheet name="Exp.CE Tot2013_Jan-Nov" sheetId="44" r:id="rId3"/>
    <sheet name="Export. Cearenc. Agron. Peso" sheetId="5" state="hidden" r:id="rId4"/>
    <sheet name="Comparativo Exp NE_BR 2013" sheetId="45" r:id="rId5"/>
    <sheet name="Export CE Agronegócio2013" sheetId="47" r:id="rId6"/>
    <sheet name="FrutasBrasil2013" sheetId="62" r:id="rId7"/>
    <sheet name="FrutasCE2013" sheetId="5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Print_Area" localSheetId="1">Câmaras!$A$1:$L$54</definedName>
    <definedName name="_xlnm.Print_Area" localSheetId="0">Capa!$A$1:$O$68</definedName>
    <definedName name="_xlnm.Print_Area" localSheetId="4">'Comparativo Exp NE_BR 2013'!$B$1:$L$29</definedName>
    <definedName name="_xlnm.Print_Area" localSheetId="2">'Exp.CE Tot2013_Jan-Nov'!$B$3:$M$32</definedName>
    <definedName name="_xlnm.Print_Area" localSheetId="5">'Export CE Agronegócio2013'!$B$1:$M$39</definedName>
    <definedName name="_xlnm.Print_Area" localSheetId="7">FrutasCE2013!$B$1:$M$26</definedName>
  </definedNames>
  <calcPr calcId="125725"/>
</workbook>
</file>

<file path=xl/calcChain.xml><?xml version="1.0" encoding="utf-8"?>
<calcChain xmlns="http://schemas.openxmlformats.org/spreadsheetml/2006/main">
  <c r="AH15" i="62"/>
  <c r="Z15"/>
  <c r="Y15"/>
  <c r="T15"/>
  <c r="R15"/>
  <c r="Q15"/>
  <c r="N15"/>
  <c r="M15"/>
  <c r="L15"/>
  <c r="K15"/>
  <c r="J15"/>
  <c r="I15"/>
  <c r="H15"/>
  <c r="G15"/>
  <c r="F15"/>
  <c r="E15"/>
  <c r="D15"/>
  <c r="AF14"/>
  <c r="AE14"/>
  <c r="AD14"/>
  <c r="AC14"/>
  <c r="AB14"/>
  <c r="AA14"/>
  <c r="X14"/>
  <c r="W14"/>
  <c r="V14"/>
  <c r="U14"/>
  <c r="P14"/>
  <c r="O14"/>
  <c r="E14"/>
  <c r="AH13"/>
  <c r="Z13"/>
  <c r="Y13"/>
  <c r="T13"/>
  <c r="R13"/>
  <c r="Q13"/>
  <c r="N13"/>
  <c r="M13"/>
  <c r="L13"/>
  <c r="K13"/>
  <c r="J13"/>
  <c r="I13"/>
  <c r="H13"/>
  <c r="G13"/>
  <c r="D13"/>
  <c r="AH11"/>
  <c r="Z11"/>
  <c r="Y11"/>
  <c r="AG11" s="1"/>
  <c r="T11"/>
  <c r="R11"/>
  <c r="Q11"/>
  <c r="N11"/>
  <c r="M11"/>
  <c r="L11"/>
  <c r="K11"/>
  <c r="J11"/>
  <c r="I11"/>
  <c r="H11"/>
  <c r="G11"/>
  <c r="D11"/>
  <c r="AH12"/>
  <c r="Z12"/>
  <c r="Y12"/>
  <c r="AG12" s="1"/>
  <c r="T12"/>
  <c r="R12"/>
  <c r="Q12"/>
  <c r="N12"/>
  <c r="M12"/>
  <c r="L12"/>
  <c r="K12"/>
  <c r="J12"/>
  <c r="I12"/>
  <c r="H12"/>
  <c r="G12"/>
  <c r="D12"/>
  <c r="AH10"/>
  <c r="Z10"/>
  <c r="Y10"/>
  <c r="T10"/>
  <c r="R10"/>
  <c r="Q10"/>
  <c r="N10"/>
  <c r="M10"/>
  <c r="L10"/>
  <c r="K10"/>
  <c r="J10"/>
  <c r="I10"/>
  <c r="H10"/>
  <c r="G10"/>
  <c r="D10"/>
  <c r="AH9"/>
  <c r="Z9"/>
  <c r="Y9"/>
  <c r="T9"/>
  <c r="R9"/>
  <c r="Q9"/>
  <c r="N9"/>
  <c r="M9"/>
  <c r="L9"/>
  <c r="K9"/>
  <c r="J9"/>
  <c r="I9"/>
  <c r="H9"/>
  <c r="G9"/>
  <c r="D9"/>
  <c r="M14" l="1"/>
  <c r="K14"/>
  <c r="AI13"/>
  <c r="AG9"/>
  <c r="AG13"/>
  <c r="S12"/>
  <c r="AI12"/>
  <c r="AI11"/>
  <c r="AI9"/>
  <c r="R14"/>
  <c r="D14"/>
  <c r="L14"/>
  <c r="AI15"/>
  <c r="G14"/>
  <c r="S11"/>
  <c r="Z14"/>
  <c r="H14"/>
  <c r="N14"/>
  <c r="S10"/>
  <c r="AG10"/>
  <c r="AG14" s="1"/>
  <c r="J14"/>
  <c r="AG15"/>
  <c r="Q14"/>
  <c r="S9"/>
  <c r="AI10"/>
  <c r="S13"/>
  <c r="S15"/>
  <c r="T14"/>
  <c r="Y14"/>
  <c r="AH14"/>
  <c r="I14"/>
  <c r="S14" l="1"/>
  <c r="AI14"/>
  <c r="O12" i="5" l="1"/>
  <c r="N13"/>
  <c r="O13"/>
  <c r="N14"/>
  <c r="O14"/>
  <c r="N15"/>
  <c r="O15"/>
  <c r="N16"/>
  <c r="O16"/>
  <c r="N17"/>
  <c r="O17"/>
  <c r="N18"/>
  <c r="O18"/>
  <c r="N19"/>
  <c r="O19"/>
  <c r="B20"/>
  <c r="C20"/>
  <c r="D20"/>
  <c r="E20"/>
  <c r="F20"/>
  <c r="G20"/>
  <c r="H20"/>
  <c r="I20"/>
  <c r="J20"/>
  <c r="K20"/>
  <c r="L20"/>
  <c r="M20"/>
  <c r="N20"/>
  <c r="O20"/>
  <c r="N21"/>
  <c r="N22"/>
  <c r="O22"/>
  <c r="N23"/>
  <c r="O23"/>
  <c r="N24"/>
  <c r="O24"/>
  <c r="N25"/>
  <c r="O25"/>
  <c r="N26"/>
  <c r="O26"/>
  <c r="N27"/>
  <c r="O27"/>
  <c r="N28"/>
  <c r="O28"/>
  <c r="N29"/>
  <c r="O29"/>
  <c r="N30"/>
  <c r="O30"/>
  <c r="N31"/>
  <c r="O31"/>
  <c r="B32"/>
  <c r="C32"/>
  <c r="D32"/>
  <c r="E32"/>
  <c r="F32"/>
  <c r="G32"/>
  <c r="H32"/>
  <c r="I32"/>
  <c r="J32"/>
  <c r="K32"/>
  <c r="L32"/>
  <c r="M32"/>
  <c r="N32"/>
  <c r="O32"/>
</calcChain>
</file>

<file path=xl/sharedStrings.xml><?xml version="1.0" encoding="utf-8"?>
<sst xmlns="http://schemas.openxmlformats.org/spreadsheetml/2006/main" count="241" uniqueCount="167">
  <si>
    <t>Porto do Pecém – Ce</t>
  </si>
  <si>
    <t>Câmaras Setoriais de Cadeias Produtivas Instaladas pela ADECE no Ceará</t>
  </si>
  <si>
    <t>Calçados</t>
  </si>
  <si>
    <t>Castanha de Caju</t>
  </si>
  <si>
    <t>Têxteis</t>
  </si>
  <si>
    <t>Lagosta</t>
  </si>
  <si>
    <t>Sucos de Frutas</t>
  </si>
  <si>
    <t>Máq. e equip. mecânicos</t>
  </si>
  <si>
    <t>Confecções</t>
  </si>
  <si>
    <t>Móveis</t>
  </si>
  <si>
    <t>Demais setores</t>
  </si>
  <si>
    <t>Observação:</t>
  </si>
  <si>
    <t>DESEMPENHO DAS EXPORTAÇÕES TOTAIS</t>
  </si>
  <si>
    <t>Estados</t>
  </si>
  <si>
    <t>Bahia</t>
  </si>
  <si>
    <t>Maranhão</t>
  </si>
  <si>
    <t>Ceará</t>
  </si>
  <si>
    <t>Pernambuco</t>
  </si>
  <si>
    <t>Alagoas</t>
  </si>
  <si>
    <t>Rio G. do Norte</t>
  </si>
  <si>
    <t>Paraíba</t>
  </si>
  <si>
    <t>Piauí</t>
  </si>
  <si>
    <t>Sergipe</t>
  </si>
  <si>
    <t>TOTAL NORDESTE</t>
  </si>
  <si>
    <t>Ceará/Nordeste</t>
  </si>
  <si>
    <t>TOTAL BRASIL</t>
  </si>
  <si>
    <t>Ceará/Brasil</t>
  </si>
  <si>
    <t>Nordeste/Brasil</t>
  </si>
  <si>
    <t xml:space="preserve">EXPORTAÇÕES CEARENSES  2009 - PRINCIPAIS AGRONEGÓCIOS </t>
  </si>
  <si>
    <t>PESO LÍQUIDO (kg)</t>
  </si>
  <si>
    <t>PRODUTO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</si>
  <si>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</si>
  <si>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</si>
  <si>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</si>
  <si>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</si>
  <si>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</si>
  <si>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</si>
  <si>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</si>
  <si>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</si>
  <si>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</si>
  <si>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</si>
  <si>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</si>
  <si>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</si>
  <si>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</si>
  <si>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- ABACAXI</t>
  </si>
  <si>
    <t>- BANANA</t>
  </si>
  <si>
    <t>- MAMÃO</t>
  </si>
  <si>
    <t>- MELÃO</t>
  </si>
  <si>
    <t>- MANGA</t>
  </si>
  <si>
    <t>- MELANCIA S/SEMENTE</t>
  </si>
  <si>
    <t>- Outras Frutas</t>
  </si>
  <si>
    <t>- FRUTAS(1)</t>
  </si>
  <si>
    <t>Flores</t>
  </si>
  <si>
    <t>- CERA DE CARNAÚBA</t>
  </si>
  <si>
    <t>- EXTRATO VEGETAL</t>
  </si>
  <si>
    <t>- HORTALIÇAS/PIMENTA</t>
  </si>
  <si>
    <t>- MEL DE ABELHA</t>
  </si>
  <si>
    <t>- SUCOS DE FRUTAS</t>
  </si>
  <si>
    <t>- COUROS E PELES</t>
  </si>
  <si>
    <t>- PEIXES</t>
  </si>
  <si>
    <t>- CASTANHA</t>
  </si>
  <si>
    <t>- LAGOSTA</t>
  </si>
  <si>
    <t>- CAMARÃO</t>
  </si>
  <si>
    <t>- FIGO</t>
  </si>
  <si>
    <t>São Paulo</t>
  </si>
  <si>
    <t>Outros Estados</t>
  </si>
  <si>
    <t>Brasil</t>
  </si>
  <si>
    <t>Jan</t>
  </si>
  <si>
    <t>Fev</t>
  </si>
  <si>
    <t>Mar</t>
  </si>
  <si>
    <t>Abr</t>
  </si>
  <si>
    <t>Mai</t>
  </si>
  <si>
    <t>Jun</t>
  </si>
  <si>
    <t>- OUTRAS FRUTAS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</si>
  <si>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</si>
  <si>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</si>
  <si>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</si>
  <si>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</si>
  <si>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</si>
  <si>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</si>
  <si>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</si>
  <si>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</si>
  <si>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</si>
  <si>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</si>
  <si>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</si>
  <si>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</si>
  <si>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</si>
  <si>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</si>
  <si>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</si>
  <si>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</si>
  <si>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r>
      <rPr>
        <u/>
        <sz val="8"/>
        <color indexed="8"/>
        <rFont val="Arial"/>
        <family val="2"/>
      </rPr>
      <t>Elaboração</t>
    </r>
    <r>
      <rPr>
        <sz val="8"/>
        <color indexed="8"/>
        <rFont val="Arial"/>
        <family val="2"/>
      </rPr>
      <t>:  ADECE</t>
    </r>
  </si>
  <si>
    <t>Jul</t>
  </si>
  <si>
    <t>Ago</t>
  </si>
  <si>
    <t>Cera de Carnaúba</t>
  </si>
  <si>
    <t>Combustíveis minerais</t>
  </si>
  <si>
    <t>Máq. e equip. elétricos</t>
  </si>
  <si>
    <t>17</t>
  </si>
  <si>
    <t>Set</t>
  </si>
  <si>
    <t>Out</t>
  </si>
  <si>
    <t>Nov</t>
  </si>
  <si>
    <t>Dez</t>
  </si>
  <si>
    <r>
      <t xml:space="preserve">Extrato Vegetal (LCC) </t>
    </r>
    <r>
      <rPr>
        <b/>
        <vertAlign val="superscript"/>
        <sz val="10"/>
        <rFont val="Arial"/>
        <family val="2"/>
      </rPr>
      <t>(2)</t>
    </r>
  </si>
  <si>
    <t>(2) L.C.C - Líquido da Castanha de Caju</t>
  </si>
  <si>
    <t>CERA DE CARNAÚBA</t>
  </si>
  <si>
    <t>MEL DE ABELHA</t>
  </si>
  <si>
    <t>SUCOS DE FRUTAS</t>
  </si>
  <si>
    <t>COUROS E PELES</t>
  </si>
  <si>
    <t>PEIXES</t>
  </si>
  <si>
    <t>CASTANHA</t>
  </si>
  <si>
    <t>LAGOSTA</t>
  </si>
  <si>
    <t>CAMARÃO</t>
  </si>
  <si>
    <t>(1) Frutas frescas e elaboradas, constantes no Capítulo 08 (NCM). exceto castanhas, amêndoas, avelãs, nozes e frutas rijas.</t>
  </si>
  <si>
    <r>
      <t>Fonte</t>
    </r>
    <r>
      <rPr>
        <sz val="9"/>
        <rFont val="Arial"/>
        <family val="2"/>
      </rPr>
      <t>:  MDIC/ALICE</t>
    </r>
  </si>
  <si>
    <t>Couros e peles</t>
  </si>
  <si>
    <t xml:space="preserve">- MELANCIA </t>
  </si>
  <si>
    <t>Observações:</t>
  </si>
  <si>
    <t xml:space="preserve">FRUTAS TOTAL (1) 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</si>
  <si>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</t>
    </r>
  </si>
  <si>
    <t>HORTALIÇAS</t>
  </si>
  <si>
    <t>Participação 
2012 (%)</t>
  </si>
  <si>
    <t>- COCO</t>
  </si>
  <si>
    <t>FLORES/PROD. FLORICULTURA</t>
  </si>
  <si>
    <t>Flores/Prod.Floricultura</t>
  </si>
  <si>
    <t>PRINCIPAIS AGRONEGÓCIOS</t>
  </si>
  <si>
    <t xml:space="preserve">(*) Agronegócios cearenses, </t>
  </si>
  <si>
    <t>Produtos Minerais</t>
  </si>
  <si>
    <t>(Jan-Dez)</t>
  </si>
  <si>
    <r>
      <t>Fonte</t>
    </r>
    <r>
      <rPr>
        <sz val="11"/>
        <color indexed="8"/>
        <rFont val="Arial"/>
        <family val="2"/>
      </rPr>
      <t>:  MDIC/ALICE</t>
    </r>
  </si>
  <si>
    <r>
      <t>Elaboração</t>
    </r>
    <r>
      <rPr>
        <sz val="11"/>
        <color indexed="8"/>
        <rFont val="Arial"/>
        <family val="2"/>
      </rPr>
      <t>:  ADECE</t>
    </r>
  </si>
  <si>
    <t>BRASIL: DESEMPENHO DAS EXPORTAÇÕES DE FRUTAS¹</t>
  </si>
  <si>
    <t xml:space="preserve">PRINCIPAIS ESTADOS </t>
  </si>
  <si>
    <t>ESTADO</t>
  </si>
  <si>
    <r>
      <t>Elaboração</t>
    </r>
    <r>
      <rPr>
        <sz val="9"/>
        <rFont val="Arial"/>
        <family val="2"/>
      </rPr>
      <t>:  ADECE</t>
    </r>
  </si>
  <si>
    <t>Participação 
2013 (%)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</si>
  <si>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</si>
  <si>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</si>
  <si>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</si>
  <si>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</si>
  <si>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</si>
  <si>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</si>
  <si>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</si>
  <si>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</si>
  <si>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</si>
  <si>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</si>
  <si>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</si>
  <si>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</si>
  <si>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EXPORTAÇÕES TOTAIS: COMPARATIVO DO CEARÁ COM O NORDESTE E BRASIL</t>
  </si>
  <si>
    <t>Variação % 2013/2012</t>
  </si>
  <si>
    <t>(US$ FOB)</t>
  </si>
  <si>
    <t xml:space="preserve">Exportações Totais Cearenses </t>
  </si>
  <si>
    <t>(Valor em US$ FOB)</t>
  </si>
  <si>
    <r>
      <t xml:space="preserve">EXPORTAÇÕES CEARENSES  - PRINCIPAIS AGRONEGÓCIOS </t>
    </r>
    <r>
      <rPr>
        <b/>
        <vertAlign val="superscript"/>
        <sz val="14"/>
        <rFont val="Arial"/>
        <family val="2"/>
      </rPr>
      <t xml:space="preserve"> (*)</t>
    </r>
  </si>
  <si>
    <r>
      <rPr>
        <u/>
        <sz val="8"/>
        <rFont val="Arial"/>
        <family val="2"/>
      </rPr>
      <t>Fonte</t>
    </r>
    <r>
      <rPr>
        <sz val="8"/>
        <rFont val="Arial"/>
        <family val="2"/>
      </rPr>
      <t>: Secex/MDIC   ;  Elaboração: ADECE</t>
    </r>
  </si>
  <si>
    <t>(Jan-Jun)</t>
  </si>
  <si>
    <r>
      <t xml:space="preserve">EXTRATO VEGETAL (LCC) </t>
    </r>
    <r>
      <rPr>
        <b/>
        <vertAlign val="superscript"/>
        <sz val="11"/>
        <rFont val="Arial"/>
        <family val="2"/>
      </rPr>
      <t>(2)</t>
    </r>
  </si>
  <si>
    <t>Variação 2013/12 (Jan-Out) (%)</t>
  </si>
  <si>
    <t>Produtos (*)</t>
  </si>
  <si>
    <t>(*) Produtos organizados do maior para o menor em 2013.</t>
  </si>
  <si>
    <r>
      <t xml:space="preserve">Frutas </t>
    </r>
    <r>
      <rPr>
        <b/>
        <vertAlign val="superscript"/>
        <sz val="10"/>
        <rFont val="Arial"/>
        <family val="2"/>
      </rPr>
      <t>(1)</t>
    </r>
  </si>
  <si>
    <t>Variação %
2013/2012 
 (Jan - Out)</t>
  </si>
  <si>
    <t>% Total 
2013/12
 (Jan-Out)</t>
  </si>
  <si>
    <t>Mel de Abelhas</t>
  </si>
  <si>
    <t>(Jan - Nov)</t>
  </si>
  <si>
    <t>(Jan-Nov)</t>
  </si>
  <si>
    <t>% Total 
2013/12
 (Jan-Nov)</t>
  </si>
  <si>
    <t>ku</t>
  </si>
  <si>
    <r>
      <t>EXPORTAÇÕES CEARENSES  DE FRUTAS</t>
    </r>
    <r>
      <rPr>
        <b/>
        <vertAlign val="superscript"/>
        <sz val="14"/>
        <rFont val="Arial"/>
        <family val="2"/>
      </rPr>
      <t xml:space="preserve"> (1)</t>
    </r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</si>
</sst>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_(* #,##0.00_);_(* \(#,##0.00\);_(* \-??_);_(@_)"/>
    <numFmt numFmtId="165" formatCode="0.000"/>
    <numFmt numFmtId="166" formatCode="_(* #,##0.0_);_(* \(#,##0.0\);_(* \-??_);_(@_)"/>
    <numFmt numFmtId="167" formatCode="_(* #,##0_);_(* \(#,##0\);_(* \-??_);_(@_)"/>
    <numFmt numFmtId="168" formatCode="#,##0.0"/>
    <numFmt numFmtId="171" formatCode="#,##0.0;[Red]\-#,##0.0"/>
    <numFmt numFmtId="172" formatCode="0.0%"/>
    <numFmt numFmtId="173" formatCode="_(* #,##0_);_(* \(#,##0\);_(* &quot;-&quot;??_);_(@_)"/>
    <numFmt numFmtId="174" formatCode="_(* #,##0.00_);_(* \(#,##0.00\);_(* &quot;-&quot;??_);_(@_)"/>
    <numFmt numFmtId="177" formatCode="_(* #,##0.0_);_(* \(#,##0.0\);_(* &quot;-&quot;??_);_(@_)"/>
  </numFmts>
  <fonts count="74"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color indexed="12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0"/>
      <color indexed="63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sz val="10"/>
      <color indexed="18"/>
      <name val="Arial"/>
      <family val="2"/>
    </font>
    <font>
      <sz val="10"/>
      <color indexed="53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b/>
      <sz val="10"/>
      <color indexed="31"/>
      <name val="Arial"/>
      <family val="2"/>
    </font>
    <font>
      <u/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vertAlign val="superscript"/>
      <sz val="10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vertAlign val="superscript"/>
      <sz val="14"/>
      <name val="Arial"/>
      <family val="2"/>
    </font>
    <font>
      <u/>
      <sz val="8"/>
      <name val="Arial"/>
      <family val="2"/>
    </font>
    <font>
      <b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  <font>
      <b/>
      <sz val="12"/>
      <color rgb="FF0000FF"/>
      <name val="Arial"/>
      <family val="2"/>
    </font>
    <font>
      <sz val="10"/>
      <color rgb="FF0000FF"/>
      <name val="Tahoma"/>
      <family val="2"/>
    </font>
    <font>
      <b/>
      <sz val="8"/>
      <color rgb="FF0000FF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b/>
      <sz val="10"/>
      <color theme="0"/>
      <name val="Tahoma"/>
      <family val="2"/>
    </font>
    <font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2"/>
      <color indexed="8"/>
      <name val="Arial"/>
      <family val="2"/>
    </font>
    <font>
      <sz val="11"/>
      <color indexed="31"/>
      <name val="Arial"/>
      <family val="2"/>
    </font>
    <font>
      <b/>
      <sz val="11"/>
      <color indexed="8"/>
      <name val="Arial"/>
      <family val="2"/>
    </font>
    <font>
      <sz val="11"/>
      <color indexed="24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rgb="FF222222"/>
      <name val="Tahoma"/>
      <family val="2"/>
    </font>
    <font>
      <sz val="10"/>
      <name val="Arial"/>
      <family val="2"/>
    </font>
    <font>
      <b/>
      <sz val="11"/>
      <color indexed="24"/>
      <name val="Arial"/>
      <family val="2"/>
    </font>
    <font>
      <sz val="10"/>
      <color rgb="FF222222"/>
      <name val="Arial"/>
      <family val="2"/>
    </font>
    <font>
      <b/>
      <sz val="12"/>
      <color rgb="FF006666"/>
      <name val="Arial"/>
      <family val="2"/>
    </font>
    <font>
      <b/>
      <vertAlign val="superscript"/>
      <sz val="11"/>
      <name val="Arial"/>
      <family val="2"/>
    </font>
    <font>
      <b/>
      <sz val="14"/>
      <color rgb="FF006666"/>
      <name val="Arial"/>
      <family val="2"/>
    </font>
    <font>
      <b/>
      <sz val="10"/>
      <color rgb="FF006666"/>
      <name val="Arial"/>
      <family val="2"/>
    </font>
    <font>
      <sz val="16"/>
      <color rgb="FF006666"/>
      <name val="Arial"/>
      <family val="2"/>
    </font>
    <font>
      <b/>
      <sz val="11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9AFB7"/>
        <bgColor indexed="64"/>
      </patternFill>
    </fill>
    <fill>
      <patternFill patternType="solid">
        <fgColor rgb="FF09AFB7"/>
        <bgColor indexed="26"/>
      </patternFill>
    </fill>
    <fill>
      <patternFill patternType="solid">
        <fgColor rgb="FF006666"/>
        <bgColor indexed="26"/>
      </patternFill>
    </fill>
    <fill>
      <patternFill patternType="solid">
        <fgColor rgb="FF008080"/>
        <bgColor indexed="26"/>
      </patternFill>
    </fill>
    <fill>
      <patternFill patternType="solid">
        <fgColor rgb="FF008080"/>
        <bgColor indexed="9"/>
      </patternFill>
    </fill>
    <fill>
      <patternFill patternType="solid">
        <fgColor theme="8" tint="0.79998168889431442"/>
        <bgColor indexed="41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/>
      <right style="medium">
        <color theme="6"/>
      </right>
      <top style="medium">
        <color theme="6"/>
      </top>
      <bottom style="medium">
        <color theme="6"/>
      </bottom>
      <diagonal/>
    </border>
  </borders>
  <cellStyleXfs count="1311">
    <xf numFmtId="0" fontId="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13" fillId="0" borderId="0" applyFill="0" applyBorder="0" applyAlignment="0" applyProtection="0"/>
    <xf numFmtId="164" fontId="13" fillId="0" borderId="0" applyFill="0" applyBorder="0" applyAlignment="0" applyProtection="0"/>
    <xf numFmtId="164" fontId="13" fillId="0" borderId="0" applyFill="0" applyBorder="0" applyAlignment="0" applyProtection="0"/>
    <xf numFmtId="168" fontId="37" fillId="0" borderId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9" fontId="13" fillId="0" borderId="0" applyFill="0" applyBorder="0" applyAlignment="0" applyProtection="0"/>
    <xf numFmtId="164" fontId="13" fillId="0" borderId="0" applyFill="0" applyBorder="0" applyAlignment="0" applyProtection="0"/>
    <xf numFmtId="0" fontId="25" fillId="0" borderId="0"/>
    <xf numFmtId="0" fontId="13" fillId="0" borderId="0"/>
    <xf numFmtId="43" fontId="5" fillId="0" borderId="0" applyFont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65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0" fontId="13" fillId="0" borderId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 applyFill="0" applyBorder="0" applyAlignment="0" applyProtection="0"/>
    <xf numFmtId="174" fontId="13" fillId="0" borderId="0" applyFill="0" applyBorder="0" applyAlignment="0" applyProtection="0"/>
  </cellStyleXfs>
  <cellXfs count="380">
    <xf numFmtId="0" fontId="0" fillId="0" borderId="0" xfId="0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/>
    <xf numFmtId="165" fontId="0" fillId="0" borderId="0" xfId="0" applyNumberFormat="1"/>
    <xf numFmtId="0" fontId="15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166" fontId="18" fillId="0" borderId="0" xfId="63" applyNumberFormat="1" applyFont="1" applyFill="1" applyBorder="1" applyAlignment="1" applyProtection="1">
      <alignment vertical="center"/>
    </xf>
    <xf numFmtId="0" fontId="20" fillId="3" borderId="2" xfId="0" applyFont="1" applyFill="1" applyBorder="1" applyAlignment="1">
      <alignment horizontal="center" vertical="center"/>
    </xf>
    <xf numFmtId="167" fontId="11" fillId="3" borderId="2" xfId="63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2" xfId="0" applyNumberFormat="1" applyFill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168" fontId="18" fillId="0" borderId="2" xfId="63" applyNumberFormat="1" applyFont="1" applyFill="1" applyBorder="1" applyAlignment="1" applyProtection="1">
      <alignment vertical="center"/>
    </xf>
    <xf numFmtId="3" fontId="0" fillId="0" borderId="0" xfId="0" applyNumberFormat="1" applyAlignment="1">
      <alignment vertical="center"/>
    </xf>
    <xf numFmtId="168" fontId="21" fillId="0" borderId="2" xfId="63" applyNumberFormat="1" applyFont="1" applyFill="1" applyBorder="1" applyAlignment="1" applyProtection="1">
      <alignment vertical="center"/>
    </xf>
    <xf numFmtId="49" fontId="21" fillId="0" borderId="2" xfId="0" applyNumberFormat="1" applyFont="1" applyBorder="1" applyAlignment="1">
      <alignment vertical="center"/>
    </xf>
    <xf numFmtId="3" fontId="21" fillId="0" borderId="2" xfId="0" applyNumberFormat="1" applyFont="1" applyBorder="1" applyAlignment="1">
      <alignment vertical="center"/>
    </xf>
    <xf numFmtId="49" fontId="18" fillId="0" borderId="2" xfId="0" applyNumberFormat="1" applyFont="1" applyBorder="1" applyAlignment="1">
      <alignment vertical="center"/>
    </xf>
    <xf numFmtId="3" fontId="18" fillId="0" borderId="2" xfId="0" applyNumberFormat="1" applyFont="1" applyBorder="1" applyAlignment="1">
      <alignment vertical="center"/>
    </xf>
    <xf numFmtId="3" fontId="18" fillId="0" borderId="2" xfId="0" applyNumberFormat="1" applyFont="1" applyFill="1" applyBorder="1" applyAlignment="1">
      <alignment vertical="center"/>
    </xf>
    <xf numFmtId="3" fontId="13" fillId="0" borderId="2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2" xfId="0" applyNumberFormat="1" applyFont="1" applyFill="1" applyBorder="1" applyAlignment="1">
      <alignment horizontal="right" vertical="center"/>
    </xf>
    <xf numFmtId="49" fontId="21" fillId="0" borderId="2" xfId="0" applyNumberFormat="1" applyFont="1" applyBorder="1" applyAlignment="1">
      <alignment horizontal="center" vertical="center"/>
    </xf>
    <xf numFmtId="3" fontId="21" fillId="0" borderId="2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1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13" fillId="0" borderId="0" xfId="0" applyFont="1" applyFill="1" applyAlignment="1">
      <alignment horizontal="right"/>
    </xf>
    <xf numFmtId="0" fontId="18" fillId="0" borderId="0" xfId="0" applyFont="1" applyFill="1" applyAlignment="1">
      <alignment horizontal="right"/>
    </xf>
    <xf numFmtId="0" fontId="41" fillId="0" borderId="0" xfId="0" applyFont="1" applyAlignment="1">
      <alignment horizontal="right"/>
    </xf>
    <xf numFmtId="0" fontId="26" fillId="2" borderId="0" xfId="0" applyFont="1" applyFill="1" applyBorder="1"/>
    <xf numFmtId="0" fontId="26" fillId="0" borderId="0" xfId="0" applyFont="1" applyFill="1" applyBorder="1" applyAlignment="1">
      <alignment horizontal="left"/>
    </xf>
    <xf numFmtId="0" fontId="17" fillId="0" borderId="0" xfId="0" applyFont="1"/>
    <xf numFmtId="0" fontId="17" fillId="0" borderId="0" xfId="0" applyFont="1" applyBorder="1"/>
    <xf numFmtId="0" fontId="27" fillId="0" borderId="0" xfId="0" applyFont="1" applyFill="1" applyAlignment="1">
      <alignment vertical="center"/>
    </xf>
    <xf numFmtId="3" fontId="17" fillId="0" borderId="0" xfId="0" applyNumberFormat="1" applyFont="1" applyFill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18" fillId="0" borderId="5" xfId="0" applyFont="1" applyFill="1" applyBorder="1" applyAlignment="1">
      <alignment horizontal="right"/>
    </xf>
    <xf numFmtId="0" fontId="41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22" fillId="0" borderId="0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10" xfId="0" applyFont="1" applyBorder="1"/>
    <xf numFmtId="0" fontId="13" fillId="0" borderId="6" xfId="0" applyFont="1" applyBorder="1" applyAlignment="1">
      <alignment vertical="center"/>
    </xf>
    <xf numFmtId="0" fontId="22" fillId="0" borderId="6" xfId="0" applyFont="1" applyBorder="1"/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right"/>
    </xf>
    <xf numFmtId="0" fontId="18" fillId="0" borderId="6" xfId="0" applyFont="1" applyBorder="1" applyAlignment="1">
      <alignment horizontal="right"/>
    </xf>
    <xf numFmtId="0" fontId="18" fillId="0" borderId="6" xfId="0" applyFont="1" applyFill="1" applyBorder="1" applyAlignment="1">
      <alignment horizontal="right"/>
    </xf>
    <xf numFmtId="0" fontId="41" fillId="0" borderId="6" xfId="0" applyFont="1" applyBorder="1" applyAlignment="1">
      <alignment horizontal="right"/>
    </xf>
    <xf numFmtId="0" fontId="17" fillId="0" borderId="10" xfId="0" applyFont="1" applyBorder="1"/>
    <xf numFmtId="0" fontId="17" fillId="0" borderId="3" xfId="0" applyFont="1" applyBorder="1"/>
    <xf numFmtId="0" fontId="17" fillId="0" borderId="4" xfId="0" applyFont="1" applyBorder="1"/>
    <xf numFmtId="0" fontId="17" fillId="0" borderId="6" xfId="0" applyFont="1" applyBorder="1"/>
    <xf numFmtId="0" fontId="17" fillId="0" borderId="5" xfId="0" applyFont="1" applyBorder="1"/>
    <xf numFmtId="0" fontId="27" fillId="0" borderId="6" xfId="0" applyFont="1" applyFill="1" applyBorder="1" applyAlignment="1">
      <alignment vertical="center"/>
    </xf>
    <xf numFmtId="0" fontId="27" fillId="0" borderId="5" xfId="0" applyFont="1" applyFill="1" applyBorder="1" applyAlignment="1">
      <alignment vertical="center"/>
    </xf>
    <xf numFmtId="0" fontId="26" fillId="0" borderId="0" xfId="0" applyFont="1" applyBorder="1"/>
    <xf numFmtId="0" fontId="17" fillId="0" borderId="8" xfId="0" applyFont="1" applyBorder="1"/>
    <xf numFmtId="0" fontId="17" fillId="0" borderId="9" xfId="0" applyFont="1" applyBorder="1"/>
    <xf numFmtId="0" fontId="17" fillId="0" borderId="7" xfId="0" applyFont="1" applyBorder="1"/>
    <xf numFmtId="0" fontId="11" fillId="0" borderId="0" xfId="0" applyFont="1" applyFill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9" fillId="0" borderId="0" xfId="0" applyFont="1" applyBorder="1" applyAlignment="1">
      <alignment horizontal="left" wrapText="1"/>
    </xf>
    <xf numFmtId="0" fontId="21" fillId="0" borderId="6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0" fillId="0" borderId="0" xfId="0" applyFont="1" applyFill="1" applyBorder="1" applyAlignment="1">
      <alignment horizontal="left"/>
    </xf>
    <xf numFmtId="3" fontId="43" fillId="0" borderId="0" xfId="0" applyNumberFormat="1" applyFont="1"/>
    <xf numFmtId="3" fontId="45" fillId="0" borderId="0" xfId="0" applyNumberFormat="1" applyFont="1" applyBorder="1" applyAlignment="1">
      <alignment horizontal="right" vertical="center" wrapText="1"/>
    </xf>
    <xf numFmtId="3" fontId="26" fillId="0" borderId="0" xfId="0" applyNumberFormat="1" applyFont="1" applyBorder="1"/>
    <xf numFmtId="0" fontId="22" fillId="0" borderId="3" xfId="0" applyFont="1" applyBorder="1"/>
    <xf numFmtId="3" fontId="26" fillId="2" borderId="0" xfId="0" applyNumberFormat="1" applyFont="1" applyFill="1" applyBorder="1"/>
    <xf numFmtId="0" fontId="26" fillId="0" borderId="0" xfId="0" applyFont="1" applyAlignment="1">
      <alignment vertical="center"/>
    </xf>
    <xf numFmtId="0" fontId="35" fillId="0" borderId="0" xfId="0" applyFont="1" applyBorder="1"/>
    <xf numFmtId="0" fontId="36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0" fontId="46" fillId="0" borderId="0" xfId="0" applyNumberFormat="1" applyFont="1" applyFill="1" applyBorder="1" applyAlignment="1"/>
    <xf numFmtId="0" fontId="44" fillId="0" borderId="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7" fillId="0" borderId="3" xfId="0" applyFont="1" applyBorder="1" applyAlignment="1">
      <alignment vertical="center"/>
    </xf>
    <xf numFmtId="0" fontId="50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3" fontId="51" fillId="2" borderId="0" xfId="0" applyNumberFormat="1" applyFont="1" applyFill="1" applyBorder="1"/>
    <xf numFmtId="0" fontId="47" fillId="0" borderId="9" xfId="0" applyFont="1" applyBorder="1" applyAlignment="1">
      <alignment vertical="center"/>
    </xf>
    <xf numFmtId="0" fontId="47" fillId="0" borderId="0" xfId="0" applyFont="1"/>
    <xf numFmtId="0" fontId="48" fillId="0" borderId="6" xfId="0" applyFont="1" applyBorder="1" applyAlignment="1">
      <alignment horizontal="right" vertical="center"/>
    </xf>
    <xf numFmtId="0" fontId="48" fillId="0" borderId="5" xfId="0" applyFont="1" applyBorder="1" applyAlignment="1">
      <alignment horizontal="right" vertical="center"/>
    </xf>
    <xf numFmtId="0" fontId="48" fillId="0" borderId="0" xfId="0" applyFont="1" applyAlignment="1">
      <alignment horizontal="right" vertical="center"/>
    </xf>
    <xf numFmtId="0" fontId="53" fillId="0" borderId="0" xfId="0" applyFont="1"/>
    <xf numFmtId="0" fontId="54" fillId="2" borderId="0" xfId="0" applyFont="1" applyFill="1" applyBorder="1" applyAlignment="1">
      <alignment horizontal="center"/>
    </xf>
    <xf numFmtId="172" fontId="54" fillId="2" borderId="0" xfId="0" applyNumberFormat="1" applyFont="1" applyFill="1" applyBorder="1" applyAlignment="1">
      <alignment horizontal="center" wrapText="1"/>
    </xf>
    <xf numFmtId="0" fontId="53" fillId="0" borderId="0" xfId="0" applyFont="1" applyAlignment="1">
      <alignment vertical="center"/>
    </xf>
    <xf numFmtId="0" fontId="11" fillId="0" borderId="0" xfId="0" applyFont="1"/>
    <xf numFmtId="10" fontId="53" fillId="0" borderId="0" xfId="0" applyNumberFormat="1" applyFont="1"/>
    <xf numFmtId="0" fontId="56" fillId="0" borderId="0" xfId="0" applyFont="1" applyFill="1"/>
    <xf numFmtId="0" fontId="57" fillId="0" borderId="0" xfId="0" applyFont="1"/>
    <xf numFmtId="0" fontId="1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3" fontId="0" fillId="0" borderId="0" xfId="0" applyNumberFormat="1" applyFont="1"/>
    <xf numFmtId="0" fontId="58" fillId="0" borderId="0" xfId="0" applyFont="1"/>
    <xf numFmtId="0" fontId="58" fillId="0" borderId="0" xfId="0" applyFont="1" applyAlignment="1">
      <alignment vertical="center"/>
    </xf>
    <xf numFmtId="0" fontId="59" fillId="0" borderId="0" xfId="0" applyFont="1"/>
    <xf numFmtId="0" fontId="53" fillId="0" borderId="0" xfId="0" applyFont="1" applyAlignment="1">
      <alignment horizontal="center"/>
    </xf>
    <xf numFmtId="0" fontId="61" fillId="0" borderId="0" xfId="0" applyFont="1"/>
    <xf numFmtId="3" fontId="61" fillId="0" borderId="0" xfId="0" applyNumberFormat="1" applyFont="1"/>
    <xf numFmtId="167" fontId="29" fillId="0" borderId="0" xfId="0" applyNumberFormat="1" applyFont="1" applyBorder="1" applyAlignment="1">
      <alignment horizontal="left" wrapText="1"/>
    </xf>
    <xf numFmtId="0" fontId="22" fillId="0" borderId="0" xfId="0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171" fontId="40" fillId="0" borderId="0" xfId="63" applyNumberFormat="1" applyFont="1" applyFill="1" applyBorder="1" applyAlignment="1" applyProtection="1"/>
    <xf numFmtId="0" fontId="66" fillId="0" borderId="0" xfId="0" applyFont="1"/>
    <xf numFmtId="172" fontId="13" fillId="0" borderId="0" xfId="62" applyNumberFormat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167" fontId="18" fillId="0" borderId="0" xfId="0" applyNumberFormat="1" applyFont="1" applyAlignment="1">
      <alignment horizontal="right"/>
    </xf>
    <xf numFmtId="0" fontId="53" fillId="0" borderId="11" xfId="0" applyFont="1" applyBorder="1"/>
    <xf numFmtId="43" fontId="11" fillId="0" borderId="5" xfId="0" applyNumberFormat="1" applyFont="1" applyBorder="1"/>
    <xf numFmtId="0" fontId="0" fillId="0" borderId="10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5" xfId="0" applyFont="1" applyBorder="1"/>
    <xf numFmtId="0" fontId="58" fillId="0" borderId="6" xfId="0" applyFont="1" applyBorder="1"/>
    <xf numFmtId="0" fontId="58" fillId="0" borderId="5" xfId="0" applyFont="1" applyBorder="1"/>
    <xf numFmtId="0" fontId="59" fillId="0" borderId="6" xfId="0" applyFont="1" applyBorder="1"/>
    <xf numFmtId="0" fontId="59" fillId="0" borderId="5" xfId="0" applyFont="1" applyBorder="1"/>
    <xf numFmtId="0" fontId="61" fillId="0" borderId="6" xfId="0" applyFont="1" applyBorder="1"/>
    <xf numFmtId="0" fontId="61" fillId="0" borderId="5" xfId="0" applyFont="1" applyBorder="1"/>
    <xf numFmtId="0" fontId="66" fillId="0" borderId="6" xfId="0" applyFont="1" applyBorder="1"/>
    <xf numFmtId="0" fontId="66" fillId="0" borderId="5" xfId="0" applyFont="1" applyBorder="1"/>
    <xf numFmtId="0" fontId="53" fillId="0" borderId="5" xfId="0" applyFont="1" applyBorder="1" applyAlignment="1">
      <alignment horizontal="center"/>
    </xf>
    <xf numFmtId="0" fontId="58" fillId="0" borderId="6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58" fillId="0" borderId="5" xfId="0" applyFont="1" applyBorder="1" applyAlignment="1">
      <alignment vertical="center"/>
    </xf>
    <xf numFmtId="3" fontId="0" fillId="0" borderId="0" xfId="0" applyNumberFormat="1" applyBorder="1" applyAlignment="1">
      <alignment wrapText="1"/>
    </xf>
    <xf numFmtId="0" fontId="0" fillId="0" borderId="8" xfId="0" applyFont="1" applyBorder="1"/>
    <xf numFmtId="0" fontId="0" fillId="0" borderId="9" xfId="0" applyFont="1" applyBorder="1"/>
    <xf numFmtId="0" fontId="0" fillId="0" borderId="7" xfId="0" applyFont="1" applyBorder="1"/>
    <xf numFmtId="1" fontId="11" fillId="0" borderId="0" xfId="1098" applyNumberFormat="1" applyFont="1" applyFill="1" applyBorder="1" applyAlignment="1">
      <alignment horizontal="right"/>
    </xf>
    <xf numFmtId="3" fontId="67" fillId="0" borderId="0" xfId="0" applyNumberFormat="1" applyFont="1" applyBorder="1" applyAlignment="1">
      <alignment horizontal="left" vertical="center" wrapText="1" indent="1"/>
    </xf>
    <xf numFmtId="0" fontId="55" fillId="2" borderId="3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72" fontId="13" fillId="0" borderId="0" xfId="0" applyNumberFormat="1" applyFont="1" applyBorder="1" applyAlignment="1">
      <alignment horizontal="center" wrapText="1"/>
    </xf>
    <xf numFmtId="172" fontId="13" fillId="0" borderId="9" xfId="0" applyNumberFormat="1" applyFont="1" applyBorder="1" applyAlignment="1">
      <alignment horizontal="center" wrapText="1"/>
    </xf>
    <xf numFmtId="172" fontId="53" fillId="0" borderId="0" xfId="0" applyNumberFormat="1" applyFont="1" applyAlignment="1">
      <alignment horizontal="center" wrapText="1"/>
    </xf>
    <xf numFmtId="0" fontId="13" fillId="0" borderId="0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0" xfId="0" applyFont="1" applyAlignment="1">
      <alignment horizontal="center"/>
    </xf>
    <xf numFmtId="9" fontId="13" fillId="0" borderId="0" xfId="62" applyBorder="1" applyAlignment="1">
      <alignment horizontal="center" wrapText="1"/>
    </xf>
    <xf numFmtId="164" fontId="13" fillId="0" borderId="0" xfId="63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/>
    <xf numFmtId="167" fontId="13" fillId="0" borderId="0" xfId="0" applyNumberFormat="1" applyFont="1" applyBorder="1"/>
    <xf numFmtId="0" fontId="32" fillId="0" borderId="0" xfId="0" applyFont="1" applyBorder="1"/>
    <xf numFmtId="0" fontId="54" fillId="2" borderId="0" xfId="0" applyFont="1" applyFill="1" applyBorder="1" applyAlignment="1">
      <alignment horizontal="center"/>
    </xf>
    <xf numFmtId="0" fontId="53" fillId="0" borderId="10" xfId="0" applyFont="1" applyBorder="1"/>
    <xf numFmtId="0" fontId="53" fillId="0" borderId="3" xfId="0" applyFont="1" applyBorder="1"/>
    <xf numFmtId="0" fontId="55" fillId="2" borderId="3" xfId="0" applyFont="1" applyFill="1" applyBorder="1" applyAlignment="1">
      <alignment horizontal="left"/>
    </xf>
    <xf numFmtId="172" fontId="54" fillId="2" borderId="3" xfId="0" applyNumberFormat="1" applyFont="1" applyFill="1" applyBorder="1" applyAlignment="1">
      <alignment horizontal="center" wrapText="1"/>
    </xf>
    <xf numFmtId="0" fontId="53" fillId="0" borderId="4" xfId="0" applyFont="1" applyBorder="1"/>
    <xf numFmtId="0" fontId="53" fillId="0" borderId="6" xfId="0" applyFont="1" applyBorder="1" applyAlignment="1">
      <alignment vertical="center"/>
    </xf>
    <xf numFmtId="0" fontId="53" fillId="0" borderId="5" xfId="0" applyFont="1" applyBorder="1" applyAlignment="1">
      <alignment vertical="center"/>
    </xf>
    <xf numFmtId="0" fontId="53" fillId="0" borderId="6" xfId="0" applyFont="1" applyBorder="1"/>
    <xf numFmtId="0" fontId="53" fillId="0" borderId="5" xfId="0" applyFont="1" applyBorder="1"/>
    <xf numFmtId="0" fontId="11" fillId="0" borderId="6" xfId="0" applyFont="1" applyBorder="1"/>
    <xf numFmtId="0" fontId="11" fillId="0" borderId="5" xfId="0" applyFont="1" applyBorder="1"/>
    <xf numFmtId="0" fontId="29" fillId="2" borderId="0" xfId="0" applyFont="1" applyFill="1" applyBorder="1"/>
    <xf numFmtId="0" fontId="53" fillId="0" borderId="0" xfId="0" applyFont="1" applyBorder="1"/>
    <xf numFmtId="0" fontId="13" fillId="2" borderId="0" xfId="0" applyFont="1" applyFill="1" applyBorder="1"/>
    <xf numFmtId="0" fontId="29" fillId="0" borderId="0" xfId="0" applyFont="1" applyFill="1" applyBorder="1" applyAlignment="1">
      <alignment horizontal="left"/>
    </xf>
    <xf numFmtId="0" fontId="53" fillId="0" borderId="8" xfId="0" applyFont="1" applyBorder="1"/>
    <xf numFmtId="0" fontId="53" fillId="0" borderId="9" xfId="0" applyFont="1" applyBorder="1"/>
    <xf numFmtId="0" fontId="53" fillId="0" borderId="7" xfId="0" applyFont="1" applyBorder="1"/>
    <xf numFmtId="0" fontId="56" fillId="0" borderId="6" xfId="0" applyFont="1" applyFill="1" applyBorder="1"/>
    <xf numFmtId="0" fontId="56" fillId="0" borderId="5" xfId="0" applyFont="1" applyFill="1" applyBorder="1"/>
    <xf numFmtId="3" fontId="13" fillId="0" borderId="0" xfId="0" applyNumberFormat="1" applyFont="1" applyBorder="1"/>
    <xf numFmtId="0" fontId="57" fillId="0" borderId="6" xfId="0" applyFont="1" applyBorder="1"/>
    <xf numFmtId="0" fontId="41" fillId="0" borderId="5" xfId="0" applyFont="1" applyBorder="1"/>
    <xf numFmtId="3" fontId="64" fillId="0" borderId="0" xfId="0" applyNumberFormat="1" applyFont="1" applyBorder="1" applyAlignment="1">
      <alignment horizontal="right" vertical="center" wrapText="1" indent="5"/>
    </xf>
    <xf numFmtId="10" fontId="41" fillId="0" borderId="5" xfId="62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left"/>
    </xf>
    <xf numFmtId="0" fontId="13" fillId="0" borderId="9" xfId="0" applyFont="1" applyBorder="1"/>
    <xf numFmtId="0" fontId="11" fillId="0" borderId="12" xfId="0" quotePrefix="1" applyFont="1" applyFill="1" applyBorder="1" applyAlignment="1">
      <alignment horizontal="right"/>
    </xf>
    <xf numFmtId="49" fontId="11" fillId="0" borderId="12" xfId="0" applyNumberFormat="1" applyFont="1" applyFill="1" applyBorder="1" applyAlignment="1">
      <alignment horizontal="left"/>
    </xf>
    <xf numFmtId="167" fontId="11" fillId="0" borderId="12" xfId="63" applyNumberFormat="1" applyFont="1" applyFill="1" applyBorder="1" applyAlignment="1"/>
    <xf numFmtId="173" fontId="11" fillId="0" borderId="12" xfId="164" applyNumberFormat="1" applyFont="1" applyFill="1" applyBorder="1" applyAlignment="1">
      <alignment horizontal="right"/>
    </xf>
    <xf numFmtId="171" fontId="40" fillId="0" borderId="12" xfId="63" applyNumberFormat="1" applyFont="1" applyFill="1" applyBorder="1" applyAlignment="1" applyProtection="1"/>
    <xf numFmtId="173" fontId="11" fillId="0" borderId="12" xfId="411" applyNumberFormat="1" applyFont="1" applyFill="1" applyBorder="1" applyAlignment="1">
      <alignment horizontal="right"/>
    </xf>
    <xf numFmtId="167" fontId="48" fillId="7" borderId="12" xfId="63" applyNumberFormat="1" applyFont="1" applyFill="1" applyBorder="1" applyAlignment="1">
      <alignment vertical="center"/>
    </xf>
    <xf numFmtId="173" fontId="48" fillId="7" borderId="12" xfId="410" applyNumberFormat="1" applyFont="1" applyFill="1" applyBorder="1" applyAlignment="1">
      <alignment horizontal="right" vertical="center"/>
    </xf>
    <xf numFmtId="173" fontId="48" fillId="7" borderId="12" xfId="407" applyNumberFormat="1" applyFont="1" applyFill="1" applyBorder="1" applyAlignment="1">
      <alignment horizontal="right" vertical="center"/>
    </xf>
    <xf numFmtId="173" fontId="48" fillId="7" borderId="12" xfId="164" applyNumberFormat="1" applyFont="1" applyFill="1" applyBorder="1" applyAlignment="1">
      <alignment horizontal="right" vertical="center"/>
    </xf>
    <xf numFmtId="0" fontId="49" fillId="10" borderId="12" xfId="0" applyFont="1" applyFill="1" applyBorder="1" applyAlignment="1">
      <alignment horizontal="center" vertical="center" wrapText="1"/>
    </xf>
    <xf numFmtId="0" fontId="49" fillId="10" borderId="12" xfId="0" applyFont="1" applyFill="1" applyBorder="1" applyAlignment="1">
      <alignment vertical="center" wrapText="1"/>
    </xf>
    <xf numFmtId="0" fontId="62" fillId="0" borderId="12" xfId="0" quotePrefix="1" applyFont="1" applyBorder="1" applyAlignment="1">
      <alignment horizontal="right"/>
    </xf>
    <xf numFmtId="49" fontId="62" fillId="0" borderId="12" xfId="0" applyNumberFormat="1" applyFont="1" applyFill="1" applyBorder="1" applyAlignment="1"/>
    <xf numFmtId="167" fontId="62" fillId="0" borderId="12" xfId="63" applyNumberFormat="1" applyFont="1" applyFill="1" applyBorder="1" applyAlignment="1"/>
    <xf numFmtId="173" fontId="39" fillId="0" borderId="12" xfId="406" applyNumberFormat="1" applyFont="1" applyFill="1" applyBorder="1" applyAlignment="1">
      <alignment horizontal="right"/>
    </xf>
    <xf numFmtId="173" fontId="62" fillId="0" borderId="12" xfId="164" applyNumberFormat="1" applyFont="1" applyFill="1" applyBorder="1" applyAlignment="1">
      <alignment horizontal="right"/>
    </xf>
    <xf numFmtId="171" fontId="42" fillId="0" borderId="12" xfId="63" applyNumberFormat="1" applyFont="1" applyFill="1" applyBorder="1" applyAlignment="1" applyProtection="1"/>
    <xf numFmtId="0" fontId="62" fillId="4" borderId="12" xfId="0" quotePrefix="1" applyFont="1" applyFill="1" applyBorder="1" applyAlignment="1">
      <alignment horizontal="right"/>
    </xf>
    <xf numFmtId="49" fontId="60" fillId="4" borderId="12" xfId="0" applyNumberFormat="1" applyFont="1" applyFill="1" applyBorder="1" applyAlignment="1"/>
    <xf numFmtId="167" fontId="62" fillId="4" borderId="12" xfId="63" applyNumberFormat="1" applyFont="1" applyFill="1" applyBorder="1" applyAlignment="1"/>
    <xf numFmtId="173" fontId="62" fillId="0" borderId="12" xfId="410" applyNumberFormat="1" applyFont="1" applyFill="1" applyBorder="1" applyAlignment="1">
      <alignment horizontal="right"/>
    </xf>
    <xf numFmtId="0" fontId="62" fillId="4" borderId="12" xfId="0" applyFont="1" applyFill="1" applyBorder="1" applyAlignment="1">
      <alignment horizontal="right"/>
    </xf>
    <xf numFmtId="49" fontId="62" fillId="4" borderId="12" xfId="0" applyNumberFormat="1" applyFont="1" applyFill="1" applyBorder="1" applyAlignment="1">
      <alignment horizontal="right"/>
    </xf>
    <xf numFmtId="49" fontId="62" fillId="0" borderId="12" xfId="0" applyNumberFormat="1" applyFont="1" applyFill="1" applyBorder="1" applyAlignment="1">
      <alignment horizontal="right"/>
    </xf>
    <xf numFmtId="49" fontId="62" fillId="4" borderId="12" xfId="0" applyNumberFormat="1" applyFont="1" applyFill="1" applyBorder="1" applyAlignment="1"/>
    <xf numFmtId="49" fontId="60" fillId="0" borderId="12" xfId="0" applyNumberFormat="1" applyFont="1" applyFill="1" applyBorder="1" applyAlignment="1"/>
    <xf numFmtId="49" fontId="11" fillId="0" borderId="12" xfId="0" applyNumberFormat="1" applyFont="1" applyFill="1" applyBorder="1" applyAlignment="1"/>
    <xf numFmtId="3" fontId="56" fillId="7" borderId="12" xfId="0" applyNumberFormat="1" applyFont="1" applyFill="1" applyBorder="1" applyAlignment="1">
      <alignment vertical="center"/>
    </xf>
    <xf numFmtId="0" fontId="17" fillId="0" borderId="12" xfId="0" applyFont="1" applyFill="1" applyBorder="1" applyAlignment="1">
      <alignment horizontal="left" vertical="center"/>
    </xf>
    <xf numFmtId="3" fontId="11" fillId="0" borderId="12" xfId="0" applyNumberFormat="1" applyFont="1" applyFill="1" applyBorder="1" applyAlignment="1">
      <alignment horizontal="right" vertical="center"/>
    </xf>
    <xf numFmtId="3" fontId="11" fillId="0" borderId="12" xfId="0" applyNumberFormat="1" applyFont="1" applyBorder="1" applyAlignment="1">
      <alignment horizontal="right" vertical="center"/>
    </xf>
    <xf numFmtId="3" fontId="11" fillId="0" borderId="12" xfId="0" applyNumberFormat="1" applyFont="1" applyFill="1" applyBorder="1" applyAlignment="1">
      <alignment horizontal="right" vertical="center" wrapText="1"/>
    </xf>
    <xf numFmtId="167" fontId="11" fillId="0" borderId="12" xfId="63" applyNumberFormat="1" applyFont="1" applyFill="1" applyBorder="1" applyAlignment="1">
      <alignment horizontal="right" vertical="center"/>
    </xf>
    <xf numFmtId="3" fontId="11" fillId="0" borderId="12" xfId="503" applyNumberFormat="1" applyFont="1" applyFill="1" applyBorder="1" applyAlignment="1">
      <alignment horizontal="right"/>
    </xf>
    <xf numFmtId="3" fontId="11" fillId="0" borderId="12" xfId="666" applyNumberFormat="1" applyFont="1" applyFill="1" applyBorder="1" applyAlignment="1">
      <alignment horizontal="right"/>
    </xf>
    <xf numFmtId="3" fontId="11" fillId="0" borderId="12" xfId="669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left" vertical="center"/>
    </xf>
    <xf numFmtId="167" fontId="11" fillId="0" borderId="12" xfId="63" applyNumberFormat="1" applyFont="1" applyBorder="1" applyAlignment="1">
      <alignment vertical="center"/>
    </xf>
    <xf numFmtId="3" fontId="11" fillId="0" borderId="12" xfId="509" applyNumberFormat="1" applyFont="1" applyFill="1" applyBorder="1" applyAlignment="1">
      <alignment horizontal="right"/>
    </xf>
    <xf numFmtId="3" fontId="11" fillId="0" borderId="12" xfId="660" applyNumberFormat="1" applyFont="1" applyFill="1" applyBorder="1" applyAlignment="1">
      <alignment horizontal="right"/>
    </xf>
    <xf numFmtId="3" fontId="11" fillId="0" borderId="12" xfId="663" applyNumberFormat="1" applyFont="1" applyFill="1" applyBorder="1" applyAlignment="1">
      <alignment horizontal="right"/>
    </xf>
    <xf numFmtId="0" fontId="11" fillId="12" borderId="12" xfId="0" applyFont="1" applyFill="1" applyBorder="1" applyAlignment="1">
      <alignment horizontal="left" vertical="center"/>
    </xf>
    <xf numFmtId="3" fontId="11" fillId="12" borderId="12" xfId="0" applyNumberFormat="1" applyFont="1" applyFill="1" applyBorder="1" applyAlignment="1">
      <alignment horizontal="right" vertical="center"/>
    </xf>
    <xf numFmtId="3" fontId="11" fillId="5" borderId="12" xfId="0" applyNumberFormat="1" applyFont="1" applyFill="1" applyBorder="1" applyAlignment="1">
      <alignment horizontal="right" vertical="center"/>
    </xf>
    <xf numFmtId="167" fontId="11" fillId="5" borderId="12" xfId="63" applyNumberFormat="1" applyFont="1" applyFill="1" applyBorder="1" applyAlignment="1">
      <alignment horizontal="right" vertical="center"/>
    </xf>
    <xf numFmtId="167" fontId="11" fillId="5" borderId="12" xfId="63" applyNumberFormat="1" applyFont="1" applyFill="1" applyBorder="1" applyAlignment="1">
      <alignment horizontal="right"/>
    </xf>
    <xf numFmtId="3" fontId="11" fillId="5" borderId="12" xfId="499" applyNumberFormat="1" applyFont="1" applyFill="1" applyBorder="1" applyAlignment="1">
      <alignment horizontal="right"/>
    </xf>
    <xf numFmtId="3" fontId="11" fillId="5" borderId="12" xfId="648" applyNumberFormat="1" applyFont="1" applyFill="1" applyBorder="1" applyAlignment="1">
      <alignment horizontal="right"/>
    </xf>
    <xf numFmtId="3" fontId="11" fillId="5" borderId="12" xfId="651" applyNumberFormat="1" applyFont="1" applyFill="1" applyBorder="1" applyAlignment="1">
      <alignment horizontal="right"/>
    </xf>
    <xf numFmtId="3" fontId="11" fillId="0" borderId="12" xfId="0" applyNumberFormat="1" applyFont="1" applyBorder="1" applyAlignment="1">
      <alignment vertical="center" wrapText="1"/>
    </xf>
    <xf numFmtId="3" fontId="11" fillId="0" borderId="12" xfId="510" applyNumberFormat="1" applyFont="1" applyFill="1" applyBorder="1" applyAlignment="1">
      <alignment horizontal="right"/>
    </xf>
    <xf numFmtId="3" fontId="11" fillId="0" borderId="12" xfId="654" applyNumberFormat="1" applyFont="1" applyFill="1" applyBorder="1" applyAlignment="1">
      <alignment horizontal="right"/>
    </xf>
    <xf numFmtId="3" fontId="11" fillId="0" borderId="12" xfId="657" applyNumberFormat="1" applyFont="1" applyFill="1" applyBorder="1" applyAlignment="1">
      <alignment horizontal="right"/>
    </xf>
    <xf numFmtId="3" fontId="11" fillId="0" borderId="12" xfId="516" applyNumberFormat="1" applyFont="1" applyFill="1" applyBorder="1" applyAlignment="1">
      <alignment horizontal="right"/>
    </xf>
    <xf numFmtId="3" fontId="11" fillId="0" borderId="12" xfId="672" applyNumberFormat="1" applyFont="1" applyFill="1" applyBorder="1" applyAlignment="1">
      <alignment horizontal="right"/>
    </xf>
    <xf numFmtId="3" fontId="11" fillId="0" borderId="12" xfId="675" applyNumberFormat="1" applyFont="1" applyFill="1" applyBorder="1" applyAlignment="1">
      <alignment horizontal="right"/>
    </xf>
    <xf numFmtId="0" fontId="48" fillId="7" borderId="12" xfId="0" applyFont="1" applyFill="1" applyBorder="1" applyAlignment="1">
      <alignment horizontal="center" vertical="center"/>
    </xf>
    <xf numFmtId="3" fontId="48" fillId="7" borderId="12" xfId="0" applyNumberFormat="1" applyFont="1" applyFill="1" applyBorder="1" applyAlignment="1">
      <alignment horizontal="right" vertical="center" wrapText="1"/>
    </xf>
    <xf numFmtId="167" fontId="48" fillId="7" borderId="12" xfId="63" applyNumberFormat="1" applyFont="1" applyFill="1" applyBorder="1" applyAlignment="1">
      <alignment horizontal="left" vertical="center" wrapText="1" indent="1"/>
    </xf>
    <xf numFmtId="3" fontId="52" fillId="7" borderId="12" xfId="0" applyNumberFormat="1" applyFont="1" applyFill="1" applyBorder="1" applyAlignment="1">
      <alignment horizontal="right" vertical="center" wrapText="1"/>
    </xf>
    <xf numFmtId="3" fontId="48" fillId="7" borderId="12" xfId="325" applyNumberFormat="1" applyFont="1" applyFill="1" applyBorder="1" applyAlignment="1">
      <alignment vertical="center" wrapText="1"/>
    </xf>
    <xf numFmtId="167" fontId="48" fillId="7" borderId="12" xfId="63" applyNumberFormat="1" applyFont="1" applyFill="1" applyBorder="1" applyAlignment="1">
      <alignment horizontal="center" vertical="center"/>
    </xf>
    <xf numFmtId="3" fontId="48" fillId="7" borderId="12" xfId="517" applyNumberFormat="1" applyFont="1" applyFill="1" applyBorder="1" applyAlignment="1">
      <alignment vertical="center"/>
    </xf>
    <xf numFmtId="167" fontId="63" fillId="7" borderId="12" xfId="63" applyNumberFormat="1" applyFont="1" applyFill="1" applyBorder="1" applyAlignment="1">
      <alignment horizontal="left" vertical="center" wrapText="1" indent="1"/>
    </xf>
    <xf numFmtId="167" fontId="48" fillId="7" borderId="12" xfId="63" applyNumberFormat="1" applyFont="1" applyFill="1" applyBorder="1" applyAlignment="1">
      <alignment horizontal="right" vertical="center"/>
    </xf>
    <xf numFmtId="0" fontId="71" fillId="0" borderId="0" xfId="0" applyFont="1" applyBorder="1" applyAlignment="1">
      <alignment horizontal="center" vertical="center"/>
    </xf>
    <xf numFmtId="0" fontId="56" fillId="10" borderId="12" xfId="0" applyFont="1" applyFill="1" applyBorder="1" applyAlignment="1">
      <alignment horizontal="center" vertical="center" wrapText="1"/>
    </xf>
    <xf numFmtId="0" fontId="56" fillId="10" borderId="12" xfId="0" applyFont="1" applyFill="1" applyBorder="1" applyAlignment="1">
      <alignment horizontal="center" vertical="center"/>
    </xf>
    <xf numFmtId="0" fontId="60" fillId="0" borderId="12" xfId="0" applyFont="1" applyBorder="1"/>
    <xf numFmtId="3" fontId="53" fillId="0" borderId="12" xfId="0" applyNumberFormat="1" applyFont="1" applyBorder="1" applyAlignment="1">
      <alignment horizontal="right"/>
    </xf>
    <xf numFmtId="3" fontId="38" fillId="0" borderId="12" xfId="0" applyNumberFormat="1" applyFont="1" applyBorder="1" applyAlignment="1">
      <alignment horizontal="right"/>
    </xf>
    <xf numFmtId="3" fontId="62" fillId="0" borderId="12" xfId="336" applyNumberFormat="1" applyFont="1" applyBorder="1" applyAlignment="1">
      <alignment horizontal="right" wrapText="1"/>
    </xf>
    <xf numFmtId="0" fontId="60" fillId="12" borderId="12" xfId="0" applyFont="1" applyFill="1" applyBorder="1"/>
    <xf numFmtId="3" fontId="62" fillId="12" borderId="12" xfId="0" applyNumberFormat="1" applyFont="1" applyFill="1" applyBorder="1" applyAlignment="1">
      <alignment horizontal="right"/>
    </xf>
    <xf numFmtId="3" fontId="39" fillId="12" borderId="12" xfId="0" applyNumberFormat="1" applyFont="1" applyFill="1" applyBorder="1" applyAlignment="1">
      <alignment horizontal="right"/>
    </xf>
    <xf numFmtId="3" fontId="62" fillId="5" borderId="12" xfId="336" applyNumberFormat="1" applyFont="1" applyFill="1" applyBorder="1" applyAlignment="1">
      <alignment horizontal="right" wrapText="1"/>
    </xf>
    <xf numFmtId="0" fontId="56" fillId="8" borderId="12" xfId="0" applyFont="1" applyFill="1" applyBorder="1" applyAlignment="1">
      <alignment vertical="center"/>
    </xf>
    <xf numFmtId="3" fontId="56" fillId="8" borderId="12" xfId="0" applyNumberFormat="1" applyFont="1" applyFill="1" applyBorder="1" applyAlignment="1">
      <alignment horizontal="right"/>
    </xf>
    <xf numFmtId="3" fontId="56" fillId="7" borderId="12" xfId="0" applyNumberFormat="1" applyFont="1" applyFill="1" applyBorder="1" applyAlignment="1">
      <alignment horizontal="right"/>
    </xf>
    <xf numFmtId="3" fontId="56" fillId="7" borderId="12" xfId="336" applyNumberFormat="1" applyFont="1" applyFill="1" applyBorder="1" applyAlignment="1">
      <alignment horizontal="right" wrapText="1"/>
    </xf>
    <xf numFmtId="0" fontId="42" fillId="2" borderId="12" xfId="0" applyFont="1" applyFill="1" applyBorder="1" applyAlignment="1">
      <alignment vertical="center"/>
    </xf>
    <xf numFmtId="10" fontId="42" fillId="2" borderId="12" xfId="62" applyNumberFormat="1" applyFont="1" applyFill="1" applyBorder="1" applyAlignment="1" applyProtection="1">
      <alignment horizontal="right"/>
    </xf>
    <xf numFmtId="10" fontId="42" fillId="2" borderId="12" xfId="0" applyNumberFormat="1" applyFont="1" applyFill="1" applyBorder="1" applyAlignment="1">
      <alignment horizontal="right"/>
    </xf>
    <xf numFmtId="4" fontId="42" fillId="0" borderId="12" xfId="0" applyNumberFormat="1" applyFont="1" applyBorder="1" applyAlignment="1">
      <alignment horizontal="right"/>
    </xf>
    <xf numFmtId="10" fontId="56" fillId="8" borderId="12" xfId="0" applyNumberFormat="1" applyFont="1" applyFill="1" applyBorder="1" applyAlignment="1">
      <alignment horizontal="right"/>
    </xf>
    <xf numFmtId="0" fontId="48" fillId="11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167" fontId="13" fillId="0" borderId="12" xfId="63" applyNumberFormat="1" applyFont="1" applyFill="1" applyBorder="1" applyAlignment="1" applyProtection="1">
      <alignment vertical="center"/>
    </xf>
    <xf numFmtId="167" fontId="11" fillId="0" borderId="12" xfId="63" applyNumberFormat="1" applyFont="1" applyFill="1" applyBorder="1" applyAlignment="1" applyProtection="1">
      <alignment vertical="center"/>
    </xf>
    <xf numFmtId="168" fontId="13" fillId="0" borderId="12" xfId="62" applyNumberFormat="1" applyFont="1" applyFill="1" applyBorder="1" applyAlignment="1">
      <alignment horizontal="center" vertical="center"/>
    </xf>
    <xf numFmtId="3" fontId="11" fillId="0" borderId="12" xfId="63" applyNumberFormat="1" applyFont="1" applyFill="1" applyBorder="1" applyAlignment="1" applyProtection="1">
      <alignment vertical="center"/>
    </xf>
    <xf numFmtId="168" fontId="13" fillId="0" borderId="12" xfId="62" applyNumberFormat="1" applyFont="1" applyFill="1" applyBorder="1" applyAlignment="1" applyProtection="1">
      <alignment horizontal="center" vertical="center"/>
    </xf>
    <xf numFmtId="171" fontId="42" fillId="0" borderId="12" xfId="63" applyNumberFormat="1" applyFont="1" applyFill="1" applyBorder="1" applyAlignment="1" applyProtection="1">
      <alignment horizontal="center"/>
    </xf>
    <xf numFmtId="167" fontId="13" fillId="0" borderId="12" xfId="63" applyNumberFormat="1" applyFont="1" applyFill="1" applyBorder="1" applyAlignment="1" applyProtection="1">
      <alignment horizontal="right" vertical="center"/>
    </xf>
    <xf numFmtId="167" fontId="13" fillId="0" borderId="12" xfId="63" applyNumberFormat="1" applyFont="1" applyFill="1" applyBorder="1" applyAlignment="1">
      <alignment horizontal="right" vertical="center"/>
    </xf>
    <xf numFmtId="167" fontId="48" fillId="7" borderId="12" xfId="63" applyNumberFormat="1" applyFont="1" applyFill="1" applyBorder="1" applyAlignment="1" applyProtection="1">
      <alignment horizontal="right" vertical="center"/>
    </xf>
    <xf numFmtId="167" fontId="48" fillId="7" borderId="12" xfId="63" applyNumberFormat="1" applyFont="1" applyFill="1" applyBorder="1" applyAlignment="1">
      <alignment horizontal="right" vertical="center" wrapText="1"/>
    </xf>
    <xf numFmtId="168" fontId="48" fillId="7" borderId="12" xfId="62" applyNumberFormat="1" applyFont="1" applyFill="1" applyBorder="1" applyAlignment="1">
      <alignment horizontal="center" vertical="center"/>
    </xf>
    <xf numFmtId="3" fontId="48" fillId="7" borderId="12" xfId="63" applyNumberFormat="1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0" fontId="56" fillId="10" borderId="12" xfId="0" applyFont="1" applyFill="1" applyBorder="1" applyAlignment="1">
      <alignment horizontal="center" vertical="center"/>
    </xf>
    <xf numFmtId="0" fontId="49" fillId="10" borderId="12" xfId="0" applyFont="1" applyFill="1" applyBorder="1" applyAlignment="1">
      <alignment horizontal="center" vertical="center"/>
    </xf>
    <xf numFmtId="171" fontId="44" fillId="7" borderId="12" xfId="63" applyNumberFormat="1" applyFont="1" applyFill="1" applyBorder="1" applyAlignment="1" applyProtection="1">
      <alignment horizontal="center" vertical="center"/>
    </xf>
    <xf numFmtId="171" fontId="42" fillId="0" borderId="12" xfId="63" applyNumberFormat="1" applyFont="1" applyFill="1" applyBorder="1" applyAlignment="1" applyProtection="1">
      <alignment horizontal="center" vertical="center"/>
    </xf>
    <xf numFmtId="0" fontId="59" fillId="0" borderId="6" xfId="0" applyFont="1" applyBorder="1" applyAlignment="1">
      <alignment vertical="center"/>
    </xf>
    <xf numFmtId="0" fontId="60" fillId="0" borderId="12" xfId="0" applyFont="1" applyBorder="1" applyAlignment="1">
      <alignment vertical="center"/>
    </xf>
    <xf numFmtId="3" fontId="53" fillId="0" borderId="12" xfId="0" applyNumberFormat="1" applyFont="1" applyBorder="1" applyAlignment="1">
      <alignment horizontal="right" vertical="center"/>
    </xf>
    <xf numFmtId="3" fontId="38" fillId="0" borderId="12" xfId="0" applyNumberFormat="1" applyFont="1" applyBorder="1" applyAlignment="1">
      <alignment horizontal="right" vertical="center"/>
    </xf>
    <xf numFmtId="3" fontId="62" fillId="0" borderId="12" xfId="336" applyNumberFormat="1" applyFont="1" applyBorder="1" applyAlignment="1">
      <alignment horizontal="right" vertical="center" wrapText="1"/>
    </xf>
    <xf numFmtId="0" fontId="59" fillId="0" borderId="5" xfId="0" applyFont="1" applyBorder="1" applyAlignment="1">
      <alignment vertical="center"/>
    </xf>
    <xf numFmtId="0" fontId="59" fillId="0" borderId="0" xfId="0" applyFont="1" applyAlignment="1">
      <alignment vertical="center"/>
    </xf>
    <xf numFmtId="168" fontId="40" fillId="0" borderId="12" xfId="0" applyNumberFormat="1" applyFont="1" applyFill="1" applyBorder="1" applyAlignment="1">
      <alignment vertical="center"/>
    </xf>
    <xf numFmtId="168" fontId="41" fillId="0" borderId="12" xfId="0" applyNumberFormat="1" applyFont="1" applyFill="1" applyBorder="1" applyAlignment="1">
      <alignment vertical="center"/>
    </xf>
    <xf numFmtId="0" fontId="49" fillId="10" borderId="13" xfId="0" applyFont="1" applyFill="1" applyBorder="1" applyAlignment="1">
      <alignment horizontal="center" vertical="center"/>
    </xf>
    <xf numFmtId="0" fontId="73" fillId="0" borderId="6" xfId="0" applyFont="1" applyBorder="1" applyAlignment="1">
      <alignment horizontal="right"/>
    </xf>
    <xf numFmtId="0" fontId="73" fillId="0" borderId="5" xfId="0" applyFont="1" applyBorder="1" applyAlignment="1">
      <alignment horizontal="right"/>
    </xf>
    <xf numFmtId="0" fontId="73" fillId="0" borderId="0" xfId="0" applyFont="1" applyAlignment="1">
      <alignment horizontal="right"/>
    </xf>
    <xf numFmtId="0" fontId="48" fillId="11" borderId="12" xfId="0" applyFont="1" applyFill="1" applyBorder="1" applyAlignment="1">
      <alignment horizontal="center" vertical="center" wrapText="1"/>
    </xf>
    <xf numFmtId="0" fontId="48" fillId="9" borderId="12" xfId="0" applyFont="1" applyFill="1" applyBorder="1" applyAlignment="1">
      <alignment horizontal="center" vertical="center"/>
    </xf>
    <xf numFmtId="0" fontId="48" fillId="9" borderId="1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49" fillId="10" borderId="12" xfId="0" applyFont="1" applyFill="1" applyBorder="1" applyAlignment="1">
      <alignment horizontal="center" vertical="center" wrapText="1"/>
    </xf>
    <xf numFmtId="0" fontId="11" fillId="0" borderId="12" xfId="0" quotePrefix="1" applyFont="1" applyFill="1" applyBorder="1" applyAlignment="1">
      <alignment horizontal="center" vertical="center"/>
    </xf>
    <xf numFmtId="3" fontId="11" fillId="0" borderId="0" xfId="0" applyNumberFormat="1" applyFont="1" applyFill="1"/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173" fontId="13" fillId="0" borderId="12" xfId="347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/>
    </xf>
    <xf numFmtId="0" fontId="7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0" fontId="56" fillId="7" borderId="12" xfId="0" applyFont="1" applyFill="1" applyBorder="1" applyAlignment="1">
      <alignment horizontal="center" vertical="center"/>
    </xf>
    <xf numFmtId="0" fontId="48" fillId="11" borderId="12" xfId="0" applyFont="1" applyFill="1" applyBorder="1" applyAlignment="1">
      <alignment horizontal="center" vertical="center" wrapText="1"/>
    </xf>
    <xf numFmtId="0" fontId="56" fillId="6" borderId="12" xfId="0" applyFont="1" applyFill="1" applyBorder="1" applyAlignment="1">
      <alignment horizontal="center" vertical="center"/>
    </xf>
    <xf numFmtId="0" fontId="68" fillId="2" borderId="0" xfId="0" applyFont="1" applyFill="1" applyBorder="1" applyAlignment="1">
      <alignment horizontal="center" vertical="center" wrapText="1"/>
    </xf>
    <xf numFmtId="172" fontId="48" fillId="11" borderId="12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56" fillId="10" borderId="12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48" fillId="9" borderId="12" xfId="0" applyFont="1" applyFill="1" applyBorder="1" applyAlignment="1">
      <alignment horizontal="center" vertical="center"/>
    </xf>
    <xf numFmtId="0" fontId="48" fillId="9" borderId="12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0" fontId="70" fillId="0" borderId="0" xfId="0" applyFont="1" applyBorder="1" applyAlignment="1">
      <alignment horizontal="center" vertical="center" wrapText="1"/>
    </xf>
    <xf numFmtId="0" fontId="49" fillId="10" borderId="12" xfId="0" applyFont="1" applyFill="1" applyBorder="1" applyAlignment="1">
      <alignment horizontal="center" vertical="center"/>
    </xf>
    <xf numFmtId="167" fontId="49" fillId="10" borderId="12" xfId="63" applyNumberFormat="1" applyFont="1" applyFill="1" applyBorder="1" applyAlignment="1" applyProtection="1">
      <alignment horizontal="center" vertical="center" wrapText="1"/>
    </xf>
    <xf numFmtId="49" fontId="56" fillId="7" borderId="12" xfId="0" applyNumberFormat="1" applyFont="1" applyFill="1" applyBorder="1" applyAlignment="1">
      <alignment horizontal="center" vertical="center"/>
    </xf>
    <xf numFmtId="0" fontId="49" fillId="10" borderId="12" xfId="0" applyFont="1" applyFill="1" applyBorder="1" applyAlignment="1">
      <alignment horizontal="center" vertical="center" wrapText="1"/>
    </xf>
    <xf numFmtId="49" fontId="48" fillId="7" borderId="12" xfId="0" applyNumberFormat="1" applyFont="1" applyFill="1" applyBorder="1" applyAlignment="1">
      <alignment horizontal="center" vertical="center"/>
    </xf>
    <xf numFmtId="3" fontId="48" fillId="7" borderId="12" xfId="62" applyNumberFormat="1" applyFont="1" applyFill="1" applyBorder="1" applyAlignment="1">
      <alignment horizontal="center" vertical="center"/>
    </xf>
    <xf numFmtId="168" fontId="48" fillId="7" borderId="12" xfId="404" applyNumberFormat="1" applyFont="1" applyFill="1" applyBorder="1" applyAlignment="1">
      <alignment horizontal="right" vertical="center" wrapText="1"/>
    </xf>
    <xf numFmtId="0" fontId="49" fillId="10" borderId="13" xfId="0" applyFont="1" applyFill="1" applyBorder="1" applyAlignment="1">
      <alignment horizontal="center" vertical="center" wrapText="1"/>
    </xf>
    <xf numFmtId="177" fontId="49" fillId="7" borderId="12" xfId="164" applyNumberFormat="1" applyFont="1" applyFill="1" applyBorder="1" applyAlignment="1">
      <alignment horizontal="right" vertical="center"/>
    </xf>
    <xf numFmtId="168" fontId="49" fillId="7" borderId="12" xfId="0" applyNumberFormat="1" applyFont="1" applyFill="1" applyBorder="1" applyAlignment="1">
      <alignment vertical="center"/>
    </xf>
    <xf numFmtId="171" fontId="49" fillId="7" borderId="12" xfId="63" applyNumberFormat="1" applyFont="1" applyFill="1" applyBorder="1" applyAlignment="1" applyProtection="1">
      <alignment horizontal="right"/>
    </xf>
    <xf numFmtId="171" fontId="44" fillId="0" borderId="12" xfId="63" applyNumberFormat="1" applyFont="1" applyFill="1" applyBorder="1" applyAlignment="1" applyProtection="1">
      <alignment horizontal="right"/>
    </xf>
    <xf numFmtId="171" fontId="44" fillId="0" borderId="12" xfId="63" applyNumberFormat="1" applyFont="1" applyFill="1" applyBorder="1" applyAlignment="1" applyProtection="1">
      <alignment horizontal="right" vertical="center"/>
    </xf>
    <xf numFmtId="168" fontId="44" fillId="5" borderId="12" xfId="336" applyNumberFormat="1" applyFont="1" applyFill="1" applyBorder="1" applyAlignment="1">
      <alignment horizontal="right" wrapText="1"/>
    </xf>
    <xf numFmtId="166" fontId="49" fillId="7" borderId="12" xfId="63" applyNumberFormat="1" applyFont="1" applyFill="1" applyBorder="1" applyAlignment="1">
      <alignment horizontal="right" vertical="center"/>
    </xf>
  </cellXfs>
  <cellStyles count="1311">
    <cellStyle name="Normal" xfId="0" builtinId="0"/>
    <cellStyle name="Normal 10" xfId="1"/>
    <cellStyle name="Normal 10 2" xfId="2"/>
    <cellStyle name="Normal 10 3" xfId="3"/>
    <cellStyle name="Normal 10 4" xfId="4"/>
    <cellStyle name="Normal 11" xfId="5"/>
    <cellStyle name="Normal 11 2" xfId="6"/>
    <cellStyle name="Normal 11 3" xfId="7"/>
    <cellStyle name="Normal 11 4" xfId="8"/>
    <cellStyle name="Normal 118" xfId="642"/>
    <cellStyle name="Normal 119" xfId="645"/>
    <cellStyle name="Normal 12" xfId="9"/>
    <cellStyle name="Normal 12 2" xfId="10"/>
    <cellStyle name="Normal 12 3" xfId="11"/>
    <cellStyle name="Normal 12 4" xfId="12"/>
    <cellStyle name="Normal 129" xfId="165"/>
    <cellStyle name="Normal 129 2" xfId="234"/>
    <cellStyle name="Normal 129 2 2" xfId="1128"/>
    <cellStyle name="Normal 129 3" xfId="299"/>
    <cellStyle name="Normal 129 3 2" xfId="1129"/>
    <cellStyle name="Normal 129 4" xfId="1127"/>
    <cellStyle name="Normal 13" xfId="13"/>
    <cellStyle name="Normal 13 2" xfId="14"/>
    <cellStyle name="Normal 13 3" xfId="15"/>
    <cellStyle name="Normal 13 4" xfId="16"/>
    <cellStyle name="Normal 130" xfId="1046"/>
    <cellStyle name="Normal 131" xfId="1052"/>
    <cellStyle name="Normal 132" xfId="166"/>
    <cellStyle name="Normal 132 2" xfId="235"/>
    <cellStyle name="Normal 132 2 2" xfId="1131"/>
    <cellStyle name="Normal 132 3" xfId="300"/>
    <cellStyle name="Normal 132 3 2" xfId="1132"/>
    <cellStyle name="Normal 132 4" xfId="1130"/>
    <cellStyle name="Normal 136" xfId="167"/>
    <cellStyle name="Normal 136 2" xfId="236"/>
    <cellStyle name="Normal 136 2 2" xfId="1134"/>
    <cellStyle name="Normal 136 3" xfId="301"/>
    <cellStyle name="Normal 136 3 2" xfId="1135"/>
    <cellStyle name="Normal 136 4" xfId="1133"/>
    <cellStyle name="Normal 138 2" xfId="237"/>
    <cellStyle name="Normal 138 2 2" xfId="1136"/>
    <cellStyle name="Normal 138 3" xfId="302"/>
    <cellStyle name="Normal 138 3 2" xfId="1137"/>
    <cellStyle name="Normal 14" xfId="17"/>
    <cellStyle name="Normal 14 2" xfId="18"/>
    <cellStyle name="Normal 14 3" xfId="19"/>
    <cellStyle name="Normal 14 4" xfId="20"/>
    <cellStyle name="Normal 140 2" xfId="238"/>
    <cellStyle name="Normal 140 2 2" xfId="1138"/>
    <cellStyle name="Normal 140 3" xfId="303"/>
    <cellStyle name="Normal 140 3 2" xfId="1139"/>
    <cellStyle name="Normal 141" xfId="168"/>
    <cellStyle name="Normal 141 2" xfId="239"/>
    <cellStyle name="Normal 141 2 2" xfId="1141"/>
    <cellStyle name="Normal 141 3" xfId="304"/>
    <cellStyle name="Normal 141 3 2" xfId="1142"/>
    <cellStyle name="Normal 141 4" xfId="1140"/>
    <cellStyle name="Normal 142" xfId="169"/>
    <cellStyle name="Normal 142 2" xfId="240"/>
    <cellStyle name="Normal 142 2 2" xfId="1144"/>
    <cellStyle name="Normal 142 3" xfId="305"/>
    <cellStyle name="Normal 142 3 2" xfId="1145"/>
    <cellStyle name="Normal 142 4" xfId="1143"/>
    <cellStyle name="Normal 143" xfId="170"/>
    <cellStyle name="Normal 143 2" xfId="241"/>
    <cellStyle name="Normal 143 2 2" xfId="1147"/>
    <cellStyle name="Normal 143 3" xfId="306"/>
    <cellStyle name="Normal 143 3 2" xfId="1148"/>
    <cellStyle name="Normal 143 4" xfId="1146"/>
    <cellStyle name="Normal 144" xfId="171"/>
    <cellStyle name="Normal 144 2" xfId="242"/>
    <cellStyle name="Normal 144 2 2" xfId="1150"/>
    <cellStyle name="Normal 144 3" xfId="307"/>
    <cellStyle name="Normal 144 3 2" xfId="1151"/>
    <cellStyle name="Normal 144 4" xfId="1149"/>
    <cellStyle name="Normal 145" xfId="172"/>
    <cellStyle name="Normal 145 2" xfId="243"/>
    <cellStyle name="Normal 145 2 2" xfId="1153"/>
    <cellStyle name="Normal 145 3" xfId="308"/>
    <cellStyle name="Normal 145 3 2" xfId="1154"/>
    <cellStyle name="Normal 145 4" xfId="1152"/>
    <cellStyle name="Normal 146" xfId="173"/>
    <cellStyle name="Normal 146 2" xfId="244"/>
    <cellStyle name="Normal 146 2 2" xfId="1156"/>
    <cellStyle name="Normal 146 3" xfId="309"/>
    <cellStyle name="Normal 146 3 2" xfId="1157"/>
    <cellStyle name="Normal 146 4" xfId="1155"/>
    <cellStyle name="Normal 147" xfId="174"/>
    <cellStyle name="Normal 147 2" xfId="245"/>
    <cellStyle name="Normal 147 2 2" xfId="1159"/>
    <cellStyle name="Normal 147 3" xfId="310"/>
    <cellStyle name="Normal 147 3 2" xfId="1160"/>
    <cellStyle name="Normal 147 4" xfId="1158"/>
    <cellStyle name="Normal 148" xfId="175"/>
    <cellStyle name="Normal 148 2" xfId="246"/>
    <cellStyle name="Normal 148 2 2" xfId="1162"/>
    <cellStyle name="Normal 148 3" xfId="311"/>
    <cellStyle name="Normal 148 3 2" xfId="1163"/>
    <cellStyle name="Normal 148 4" xfId="1161"/>
    <cellStyle name="Normal 149 2" xfId="247"/>
    <cellStyle name="Normal 149 2 2" xfId="1164"/>
    <cellStyle name="Normal 149 3" xfId="312"/>
    <cellStyle name="Normal 149 3 2" xfId="1165"/>
    <cellStyle name="Normal 15" xfId="21"/>
    <cellStyle name="Normal 15 2" xfId="22"/>
    <cellStyle name="Normal 15 3" xfId="23"/>
    <cellStyle name="Normal 15 4" xfId="24"/>
    <cellStyle name="Normal 150" xfId="176"/>
    <cellStyle name="Normal 150 2" xfId="248"/>
    <cellStyle name="Normal 150 2 2" xfId="1167"/>
    <cellStyle name="Normal 150 3" xfId="313"/>
    <cellStyle name="Normal 150 3 2" xfId="1168"/>
    <cellStyle name="Normal 150 4" xfId="1166"/>
    <cellStyle name="Normal 151" xfId="177"/>
    <cellStyle name="Normal 151 2" xfId="249"/>
    <cellStyle name="Normal 151 2 2" xfId="1170"/>
    <cellStyle name="Normal 151 3" xfId="314"/>
    <cellStyle name="Normal 151 3 2" xfId="1171"/>
    <cellStyle name="Normal 151 4" xfId="1169"/>
    <cellStyle name="Normal 152" xfId="178"/>
    <cellStyle name="Normal 152 2" xfId="250"/>
    <cellStyle name="Normal 152 2 2" xfId="1173"/>
    <cellStyle name="Normal 152 3" xfId="315"/>
    <cellStyle name="Normal 152 3 2" xfId="1174"/>
    <cellStyle name="Normal 152 4" xfId="1172"/>
    <cellStyle name="Normal 153" xfId="179"/>
    <cellStyle name="Normal 153 2" xfId="251"/>
    <cellStyle name="Normal 153 2 2" xfId="1176"/>
    <cellStyle name="Normal 153 3" xfId="316"/>
    <cellStyle name="Normal 153 3 2" xfId="1177"/>
    <cellStyle name="Normal 153 4" xfId="1175"/>
    <cellStyle name="Normal 154 2" xfId="252"/>
    <cellStyle name="Normal 154 2 2" xfId="1178"/>
    <cellStyle name="Normal 154 3" xfId="317"/>
    <cellStyle name="Normal 154 3 2" xfId="1179"/>
    <cellStyle name="Normal 155" xfId="180"/>
    <cellStyle name="Normal 155 2" xfId="253"/>
    <cellStyle name="Normal 155 2 2" xfId="1181"/>
    <cellStyle name="Normal 155 3" xfId="318"/>
    <cellStyle name="Normal 155 3 2" xfId="1182"/>
    <cellStyle name="Normal 155 4" xfId="1180"/>
    <cellStyle name="Normal 157" xfId="1117"/>
    <cellStyle name="Normal 16" xfId="25"/>
    <cellStyle name="Normal 16 2" xfId="26"/>
    <cellStyle name="Normal 16 3" xfId="27"/>
    <cellStyle name="Normal 16 4" xfId="28"/>
    <cellStyle name="Normal 17" xfId="29"/>
    <cellStyle name="Normal 17 2" xfId="30"/>
    <cellStyle name="Normal 17 3" xfId="31"/>
    <cellStyle name="Normal 17 4" xfId="32"/>
    <cellStyle name="Normal 18" xfId="90"/>
    <cellStyle name="Normal 19" xfId="91"/>
    <cellStyle name="Normal 2" xfId="89"/>
    <cellStyle name="Normal 2 10" xfId="113"/>
    <cellStyle name="Normal 2 100" xfId="889"/>
    <cellStyle name="Normal 2 101" xfId="895"/>
    <cellStyle name="Normal 2 102" xfId="901"/>
    <cellStyle name="Normal 2 103" xfId="907"/>
    <cellStyle name="Normal 2 104" xfId="913"/>
    <cellStyle name="Normal 2 105" xfId="919"/>
    <cellStyle name="Normal 2 106" xfId="925"/>
    <cellStyle name="Normal 2 107" xfId="931"/>
    <cellStyle name="Normal 2 108" xfId="937"/>
    <cellStyle name="Normal 2 109" xfId="943"/>
    <cellStyle name="Normal 2 11" xfId="117"/>
    <cellStyle name="Normal 2 110" xfId="949"/>
    <cellStyle name="Normal 2 111" xfId="954"/>
    <cellStyle name="Normal 2 112" xfId="960"/>
    <cellStyle name="Normal 2 113" xfId="966"/>
    <cellStyle name="Normal 2 114" xfId="972"/>
    <cellStyle name="Normal 2 115" xfId="978"/>
    <cellStyle name="Normal 2 116" xfId="984"/>
    <cellStyle name="Normal 2 117" xfId="990"/>
    <cellStyle name="Normal 2 118" xfId="996"/>
    <cellStyle name="Normal 2 119" xfId="1002"/>
    <cellStyle name="Normal 2 12" xfId="119"/>
    <cellStyle name="Normal 2 120" xfId="1008"/>
    <cellStyle name="Normal 2 121" xfId="1014"/>
    <cellStyle name="Normal 2 122" xfId="1020"/>
    <cellStyle name="Normal 2 123" xfId="1026"/>
    <cellStyle name="Normal 2 124" xfId="1031"/>
    <cellStyle name="Normal 2 125" xfId="1036"/>
    <cellStyle name="Normal 2 126" xfId="1041"/>
    <cellStyle name="Normal 2 127" xfId="1047"/>
    <cellStyle name="Normal 2 128" xfId="1053"/>
    <cellStyle name="Normal 2 129" xfId="1058"/>
    <cellStyle name="Normal 2 13" xfId="181"/>
    <cellStyle name="Normal 2 130" xfId="1063"/>
    <cellStyle name="Normal 2 131" xfId="1069"/>
    <cellStyle name="Normal 2 132" xfId="1075"/>
    <cellStyle name="Normal 2 133" xfId="1081"/>
    <cellStyle name="Normal 2 134" xfId="1087"/>
    <cellStyle name="Normal 2 135" xfId="1093"/>
    <cellStyle name="Normal 2 136" xfId="1099"/>
    <cellStyle name="Normal 2 137" xfId="1105"/>
    <cellStyle name="Normal 2 138" xfId="1111"/>
    <cellStyle name="Normal 2 139" xfId="1118"/>
    <cellStyle name="Normal 2 14" xfId="187"/>
    <cellStyle name="Normal 2 15" xfId="418"/>
    <cellStyle name="Normal 2 15 2" xfId="1183"/>
    <cellStyle name="Normal 2 16" xfId="421"/>
    <cellStyle name="Normal 2 16 2" xfId="1184"/>
    <cellStyle name="Normal 2 17" xfId="424"/>
    <cellStyle name="Normal 2 17 2" xfId="1185"/>
    <cellStyle name="Normal 2 18" xfId="426"/>
    <cellStyle name="Normal 2 18 2" xfId="1186"/>
    <cellStyle name="Normal 2 19" xfId="428"/>
    <cellStyle name="Normal 2 19 2" xfId="1187"/>
    <cellStyle name="Normal 2 2" xfId="33"/>
    <cellStyle name="Normal 2 2 10" xfId="435"/>
    <cellStyle name="Normal 2 2 10 2" xfId="1188"/>
    <cellStyle name="Normal 2 2 11" xfId="438"/>
    <cellStyle name="Normal 2 2 11 2" xfId="1189"/>
    <cellStyle name="Normal 2 2 12" xfId="441"/>
    <cellStyle name="Normal 2 2 12 2" xfId="1190"/>
    <cellStyle name="Normal 2 2 13" xfId="444"/>
    <cellStyle name="Normal 2 2 13 2" xfId="1191"/>
    <cellStyle name="Normal 2 2 14" xfId="447"/>
    <cellStyle name="Normal 2 2 14 2" xfId="1192"/>
    <cellStyle name="Normal 2 2 15" xfId="450"/>
    <cellStyle name="Normal 2 2 15 2" xfId="1193"/>
    <cellStyle name="Normal 2 2 16" xfId="453"/>
    <cellStyle name="Normal 2 2 16 2" xfId="1194"/>
    <cellStyle name="Normal 2 2 17" xfId="456"/>
    <cellStyle name="Normal 2 2 17 2" xfId="1195"/>
    <cellStyle name="Normal 2 2 18" xfId="459"/>
    <cellStyle name="Normal 2 2 18 2" xfId="1196"/>
    <cellStyle name="Normal 2 2 19" xfId="462"/>
    <cellStyle name="Normal 2 2 19 2" xfId="1197"/>
    <cellStyle name="Normal 2 2 2" xfId="188"/>
    <cellStyle name="Normal 2 2 2 2" xfId="183"/>
    <cellStyle name="Normal 2 2 2 3" xfId="184"/>
    <cellStyle name="Normal 2 2 20" xfId="465"/>
    <cellStyle name="Normal 2 2 20 2" xfId="1198"/>
    <cellStyle name="Normal 2 2 21" xfId="468"/>
    <cellStyle name="Normal 2 2 21 2" xfId="1199"/>
    <cellStyle name="Normal 2 2 22" xfId="471"/>
    <cellStyle name="Normal 2 2 22 2" xfId="1200"/>
    <cellStyle name="Normal 2 2 23" xfId="474"/>
    <cellStyle name="Normal 2 2 23 2" xfId="1201"/>
    <cellStyle name="Normal 2 2 24" xfId="476"/>
    <cellStyle name="Normal 2 2 24 2" xfId="1202"/>
    <cellStyle name="Normal 2 2 25" xfId="478"/>
    <cellStyle name="Normal 2 2 25 2" xfId="1203"/>
    <cellStyle name="Normal 2 2 26" xfId="480"/>
    <cellStyle name="Normal 2 2 26 2" xfId="1204"/>
    <cellStyle name="Normal 2 2 27" xfId="482"/>
    <cellStyle name="Normal 2 2 27 2" xfId="1205"/>
    <cellStyle name="Normal 2 2 28" xfId="484"/>
    <cellStyle name="Normal 2 2 28 2" xfId="1206"/>
    <cellStyle name="Normal 2 2 29" xfId="486"/>
    <cellStyle name="Normal 2 2 29 2" xfId="1207"/>
    <cellStyle name="Normal 2 2 3" xfId="182"/>
    <cellStyle name="Normal 2 2 30" xfId="488"/>
    <cellStyle name="Normal 2 2 30 2" xfId="1208"/>
    <cellStyle name="Normal 2 2 31" xfId="490"/>
    <cellStyle name="Normal 2 2 31 2" xfId="1209"/>
    <cellStyle name="Normal 2 2 32" xfId="492"/>
    <cellStyle name="Normal 2 2 32 2" xfId="1210"/>
    <cellStyle name="Normal 2 2 33" xfId="494"/>
    <cellStyle name="Normal 2 2 33 2" xfId="1211"/>
    <cellStyle name="Normal 2 2 34" xfId="496"/>
    <cellStyle name="Normal 2 2 34 2" xfId="1212"/>
    <cellStyle name="Normal 2 2 35" xfId="498"/>
    <cellStyle name="Normal 2 2 35 2" xfId="1213"/>
    <cellStyle name="Normal 2 2 36" xfId="501"/>
    <cellStyle name="Normal 2 2 36 2" xfId="1214"/>
    <cellStyle name="Normal 2 2 37" xfId="505"/>
    <cellStyle name="Normal 2 2 37 2" xfId="1215"/>
    <cellStyle name="Normal 2 2 38" xfId="508"/>
    <cellStyle name="Normal 2 2 38 2" xfId="1216"/>
    <cellStyle name="Normal 2 2 39" xfId="512"/>
    <cellStyle name="Normal 2 2 39 2" xfId="1217"/>
    <cellStyle name="Normal 2 2 4" xfId="419"/>
    <cellStyle name="Normal 2 2 4 2" xfId="1218"/>
    <cellStyle name="Normal 2 2 40" xfId="515"/>
    <cellStyle name="Normal 2 2 40 2" xfId="1219"/>
    <cellStyle name="Normal 2 2 41" xfId="519"/>
    <cellStyle name="Normal 2 2 41 2" xfId="1220"/>
    <cellStyle name="Normal 2 2 42" xfId="523"/>
    <cellStyle name="Normal 2 2 42 2" xfId="1221"/>
    <cellStyle name="Normal 2 2 43" xfId="527"/>
    <cellStyle name="Normal 2 2 43 2" xfId="1222"/>
    <cellStyle name="Normal 2 2 44" xfId="531"/>
    <cellStyle name="Normal 2 2 44 2" xfId="1223"/>
    <cellStyle name="Normal 2 2 45" xfId="535"/>
    <cellStyle name="Normal 2 2 45 2" xfId="1224"/>
    <cellStyle name="Normal 2 2 46" xfId="539"/>
    <cellStyle name="Normal 2 2 46 2" xfId="1225"/>
    <cellStyle name="Normal 2 2 47" xfId="543"/>
    <cellStyle name="Normal 2 2 47 2" xfId="1226"/>
    <cellStyle name="Normal 2 2 48" xfId="547"/>
    <cellStyle name="Normal 2 2 48 2" xfId="1227"/>
    <cellStyle name="Normal 2 2 49" xfId="551"/>
    <cellStyle name="Normal 2 2 49 2" xfId="1228"/>
    <cellStyle name="Normal 2 2 5" xfId="422"/>
    <cellStyle name="Normal 2 2 5 2" xfId="1229"/>
    <cellStyle name="Normal 2 2 50" xfId="555"/>
    <cellStyle name="Normal 2 2 50 2" xfId="1230"/>
    <cellStyle name="Normal 2 2 51" xfId="559"/>
    <cellStyle name="Normal 2 2 51 2" xfId="1231"/>
    <cellStyle name="Normal 2 2 52" xfId="562"/>
    <cellStyle name="Normal 2 2 52 2" xfId="1232"/>
    <cellStyle name="Normal 2 2 53" xfId="565"/>
    <cellStyle name="Normal 2 2 53 2" xfId="1233"/>
    <cellStyle name="Normal 2 2 6" xfId="425"/>
    <cellStyle name="Normal 2 2 6 2" xfId="1234"/>
    <cellStyle name="Normal 2 2 7" xfId="427"/>
    <cellStyle name="Normal 2 2 7 2" xfId="1235"/>
    <cellStyle name="Normal 2 2 8" xfId="429"/>
    <cellStyle name="Normal 2 2 8 2" xfId="1236"/>
    <cellStyle name="Normal 2 2 9" xfId="432"/>
    <cellStyle name="Normal 2 2 9 2" xfId="1237"/>
    <cellStyle name="Normal 2 20" xfId="431"/>
    <cellStyle name="Normal 2 20 2" xfId="1238"/>
    <cellStyle name="Normal 2 21" xfId="434"/>
    <cellStyle name="Normal 2 21 2" xfId="1239"/>
    <cellStyle name="Normal 2 22" xfId="437"/>
    <cellStyle name="Normal 2 22 2" xfId="1240"/>
    <cellStyle name="Normal 2 23" xfId="440"/>
    <cellStyle name="Normal 2 23 2" xfId="1241"/>
    <cellStyle name="Normal 2 24" xfId="443"/>
    <cellStyle name="Normal 2 24 2" xfId="1242"/>
    <cellStyle name="Normal 2 25" xfId="446"/>
    <cellStyle name="Normal 2 25 2" xfId="1243"/>
    <cellStyle name="Normal 2 26" xfId="449"/>
    <cellStyle name="Normal 2 26 2" xfId="1244"/>
    <cellStyle name="Normal 2 27" xfId="452"/>
    <cellStyle name="Normal 2 27 2" xfId="1245"/>
    <cellStyle name="Normal 2 28" xfId="455"/>
    <cellStyle name="Normal 2 28 2" xfId="1246"/>
    <cellStyle name="Normal 2 29" xfId="458"/>
    <cellStyle name="Normal 2 29 2" xfId="1247"/>
    <cellStyle name="Normal 2 3" xfId="34"/>
    <cellStyle name="Normal 2 30" xfId="461"/>
    <cellStyle name="Normal 2 30 2" xfId="1248"/>
    <cellStyle name="Normal 2 31" xfId="464"/>
    <cellStyle name="Normal 2 31 2" xfId="1249"/>
    <cellStyle name="Normal 2 32" xfId="467"/>
    <cellStyle name="Normal 2 32 2" xfId="1250"/>
    <cellStyle name="Normal 2 33" xfId="470"/>
    <cellStyle name="Normal 2 33 2" xfId="1251"/>
    <cellStyle name="Normal 2 34" xfId="473"/>
    <cellStyle name="Normal 2 34 2" xfId="1252"/>
    <cellStyle name="Normal 2 35" xfId="475"/>
    <cellStyle name="Normal 2 35 2" xfId="1253"/>
    <cellStyle name="Normal 2 36" xfId="477"/>
    <cellStyle name="Normal 2 36 2" xfId="1254"/>
    <cellStyle name="Normal 2 37" xfId="479"/>
    <cellStyle name="Normal 2 37 2" xfId="1255"/>
    <cellStyle name="Normal 2 38" xfId="481"/>
    <cellStyle name="Normal 2 38 2" xfId="1256"/>
    <cellStyle name="Normal 2 39" xfId="483"/>
    <cellStyle name="Normal 2 39 2" xfId="1257"/>
    <cellStyle name="Normal 2 4" xfId="35"/>
    <cellStyle name="Normal 2 40" xfId="485"/>
    <cellStyle name="Normal 2 40 2" xfId="1258"/>
    <cellStyle name="Normal 2 41" xfId="487"/>
    <cellStyle name="Normal 2 41 2" xfId="1259"/>
    <cellStyle name="Normal 2 42" xfId="489"/>
    <cellStyle name="Normal 2 42 2" xfId="1260"/>
    <cellStyle name="Normal 2 43" xfId="491"/>
    <cellStyle name="Normal 2 43 2" xfId="1261"/>
    <cellStyle name="Normal 2 44" xfId="493"/>
    <cellStyle name="Normal 2 44 2" xfId="1262"/>
    <cellStyle name="Normal 2 45" xfId="495"/>
    <cellStyle name="Normal 2 45 2" xfId="1263"/>
    <cellStyle name="Normal 2 46" xfId="497"/>
    <cellStyle name="Normal 2 46 2" xfId="1264"/>
    <cellStyle name="Normal 2 47" xfId="500"/>
    <cellStyle name="Normal 2 47 2" xfId="1265"/>
    <cellStyle name="Normal 2 48" xfId="504"/>
    <cellStyle name="Normal 2 48 2" xfId="1266"/>
    <cellStyle name="Normal 2 49" xfId="507"/>
    <cellStyle name="Normal 2 49 2" xfId="1267"/>
    <cellStyle name="Normal 2 5" xfId="103"/>
    <cellStyle name="Normal 2 50" xfId="511"/>
    <cellStyle name="Normal 2 50 2" xfId="1268"/>
    <cellStyle name="Normal 2 51" xfId="514"/>
    <cellStyle name="Normal 2 51 2" xfId="1269"/>
    <cellStyle name="Normal 2 52" xfId="518"/>
    <cellStyle name="Normal 2 52 2" xfId="1270"/>
    <cellStyle name="Normal 2 53" xfId="522"/>
    <cellStyle name="Normal 2 53 2" xfId="1271"/>
    <cellStyle name="Normal 2 54" xfId="526"/>
    <cellStyle name="Normal 2 54 2" xfId="1272"/>
    <cellStyle name="Normal 2 55" xfId="530"/>
    <cellStyle name="Normal 2 55 2" xfId="1273"/>
    <cellStyle name="Normal 2 56" xfId="534"/>
    <cellStyle name="Normal 2 56 2" xfId="1274"/>
    <cellStyle name="Normal 2 57" xfId="538"/>
    <cellStyle name="Normal 2 57 2" xfId="1275"/>
    <cellStyle name="Normal 2 58" xfId="542"/>
    <cellStyle name="Normal 2 58 2" xfId="1276"/>
    <cellStyle name="Normal 2 59" xfId="546"/>
    <cellStyle name="Normal 2 59 2" xfId="1277"/>
    <cellStyle name="Normal 2 6" xfId="105"/>
    <cellStyle name="Normal 2 60" xfId="550"/>
    <cellStyle name="Normal 2 60 2" xfId="1278"/>
    <cellStyle name="Normal 2 61" xfId="554"/>
    <cellStyle name="Normal 2 61 2" xfId="1279"/>
    <cellStyle name="Normal 2 62" xfId="558"/>
    <cellStyle name="Normal 2 62 2" xfId="1280"/>
    <cellStyle name="Normal 2 63" xfId="561"/>
    <cellStyle name="Normal 2 63 2" xfId="1281"/>
    <cellStyle name="Normal 2 64" xfId="564"/>
    <cellStyle name="Normal 2 64 2" xfId="1282"/>
    <cellStyle name="Normal 2 65" xfId="679"/>
    <cellStyle name="Normal 2 66" xfId="685"/>
    <cellStyle name="Normal 2 67" xfId="691"/>
    <cellStyle name="Normal 2 68" xfId="697"/>
    <cellStyle name="Normal 2 69" xfId="703"/>
    <cellStyle name="Normal 2 7" xfId="107"/>
    <cellStyle name="Normal 2 70" xfId="709"/>
    <cellStyle name="Normal 2 71" xfId="715"/>
    <cellStyle name="Normal 2 72" xfId="721"/>
    <cellStyle name="Normal 2 73" xfId="727"/>
    <cellStyle name="Normal 2 74" xfId="733"/>
    <cellStyle name="Normal 2 75" xfId="739"/>
    <cellStyle name="Normal 2 76" xfId="745"/>
    <cellStyle name="Normal 2 77" xfId="751"/>
    <cellStyle name="Normal 2 78" xfId="757"/>
    <cellStyle name="Normal 2 79" xfId="763"/>
    <cellStyle name="Normal 2 8" xfId="109"/>
    <cellStyle name="Normal 2 80" xfId="769"/>
    <cellStyle name="Normal 2 81" xfId="775"/>
    <cellStyle name="Normal 2 82" xfId="781"/>
    <cellStyle name="Normal 2 83" xfId="787"/>
    <cellStyle name="Normal 2 84" xfId="793"/>
    <cellStyle name="Normal 2 85" xfId="799"/>
    <cellStyle name="Normal 2 86" xfId="805"/>
    <cellStyle name="Normal 2 87" xfId="811"/>
    <cellStyle name="Normal 2 88" xfId="817"/>
    <cellStyle name="Normal 2 89" xfId="823"/>
    <cellStyle name="Normal 2 9" xfId="111"/>
    <cellStyle name="Normal 2 90" xfId="829"/>
    <cellStyle name="Normal 2 91" xfId="835"/>
    <cellStyle name="Normal 2 92" xfId="841"/>
    <cellStyle name="Normal 2 93" xfId="847"/>
    <cellStyle name="Normal 2 94" xfId="853"/>
    <cellStyle name="Normal 2 95" xfId="859"/>
    <cellStyle name="Normal 2 96" xfId="865"/>
    <cellStyle name="Normal 2 97" xfId="871"/>
    <cellStyle name="Normal 2 98" xfId="877"/>
    <cellStyle name="Normal 2 99" xfId="883"/>
    <cellStyle name="Normal 20" xfId="327"/>
    <cellStyle name="Normal 21" xfId="92"/>
    <cellStyle name="Normal 22" xfId="93"/>
    <cellStyle name="Normal 23" xfId="94"/>
    <cellStyle name="Normal 24" xfId="95"/>
    <cellStyle name="Normal 25" xfId="96"/>
    <cellStyle name="Normal 26" xfId="36"/>
    <cellStyle name="Normal 27" xfId="37"/>
    <cellStyle name="Normal 28" xfId="97"/>
    <cellStyle name="Normal 29" xfId="98"/>
    <cellStyle name="Normal 3" xfId="326"/>
    <cellStyle name="Normal 3 10" xfId="502"/>
    <cellStyle name="Normal 3 100" xfId="1106"/>
    <cellStyle name="Normal 3 101" xfId="1112"/>
    <cellStyle name="Normal 3 102" xfId="1119"/>
    <cellStyle name="Normal 3 11" xfId="506"/>
    <cellStyle name="Normal 3 12" xfId="509"/>
    <cellStyle name="Normal 3 13" xfId="513"/>
    <cellStyle name="Normal 3 14" xfId="516"/>
    <cellStyle name="Normal 3 15" xfId="520"/>
    <cellStyle name="Normal 3 16" xfId="524"/>
    <cellStyle name="Normal 3 17" xfId="528"/>
    <cellStyle name="Normal 3 18" xfId="532"/>
    <cellStyle name="Normal 3 19" xfId="536"/>
    <cellStyle name="Normal 3 2" xfId="104"/>
    <cellStyle name="Normal 3 20" xfId="540"/>
    <cellStyle name="Normal 3 21" xfId="544"/>
    <cellStyle name="Normal 3 22" xfId="548"/>
    <cellStyle name="Normal 3 23" xfId="552"/>
    <cellStyle name="Normal 3 24" xfId="556"/>
    <cellStyle name="Normal 3 25" xfId="560"/>
    <cellStyle name="Normal 3 26" xfId="563"/>
    <cellStyle name="Normal 3 27" xfId="566"/>
    <cellStyle name="Normal 3 28" xfId="680"/>
    <cellStyle name="Normal 3 29" xfId="686"/>
    <cellStyle name="Normal 3 3" xfId="106"/>
    <cellStyle name="Normal 3 30" xfId="692"/>
    <cellStyle name="Normal 3 31" xfId="698"/>
    <cellStyle name="Normal 3 32" xfId="704"/>
    <cellStyle name="Normal 3 33" xfId="710"/>
    <cellStyle name="Normal 3 34" xfId="716"/>
    <cellStyle name="Normal 3 35" xfId="722"/>
    <cellStyle name="Normal 3 36" xfId="728"/>
    <cellStyle name="Normal 3 37" xfId="734"/>
    <cellStyle name="Normal 3 38" xfId="740"/>
    <cellStyle name="Normal 3 39" xfId="746"/>
    <cellStyle name="Normal 3 4" xfId="108"/>
    <cellStyle name="Normal 3 40" xfId="752"/>
    <cellStyle name="Normal 3 41" xfId="758"/>
    <cellStyle name="Normal 3 42" xfId="764"/>
    <cellStyle name="Normal 3 43" xfId="770"/>
    <cellStyle name="Normal 3 44" xfId="776"/>
    <cellStyle name="Normal 3 45" xfId="782"/>
    <cellStyle name="Normal 3 46" xfId="788"/>
    <cellStyle name="Normal 3 47" xfId="794"/>
    <cellStyle name="Normal 3 48" xfId="800"/>
    <cellStyle name="Normal 3 49" xfId="806"/>
    <cellStyle name="Normal 3 5" xfId="110"/>
    <cellStyle name="Normal 3 50" xfId="812"/>
    <cellStyle name="Normal 3 51" xfId="818"/>
    <cellStyle name="Normal 3 52" xfId="824"/>
    <cellStyle name="Normal 3 53" xfId="830"/>
    <cellStyle name="Normal 3 54" xfId="836"/>
    <cellStyle name="Normal 3 55" xfId="842"/>
    <cellStyle name="Normal 3 56" xfId="848"/>
    <cellStyle name="Normal 3 57" xfId="854"/>
    <cellStyle name="Normal 3 58" xfId="860"/>
    <cellStyle name="Normal 3 59" xfId="866"/>
    <cellStyle name="Normal 3 6" xfId="112"/>
    <cellStyle name="Normal 3 60" xfId="872"/>
    <cellStyle name="Normal 3 61" xfId="878"/>
    <cellStyle name="Normal 3 62" xfId="884"/>
    <cellStyle name="Normal 3 63" xfId="890"/>
    <cellStyle name="Normal 3 64" xfId="896"/>
    <cellStyle name="Normal 3 65" xfId="902"/>
    <cellStyle name="Normal 3 66" xfId="908"/>
    <cellStyle name="Normal 3 67" xfId="914"/>
    <cellStyle name="Normal 3 68" xfId="920"/>
    <cellStyle name="Normal 3 69" xfId="926"/>
    <cellStyle name="Normal 3 7" xfId="114"/>
    <cellStyle name="Normal 3 70" xfId="932"/>
    <cellStyle name="Normal 3 71" xfId="938"/>
    <cellStyle name="Normal 3 72" xfId="944"/>
    <cellStyle name="Normal 3 73" xfId="950"/>
    <cellStyle name="Normal 3 74" xfId="955"/>
    <cellStyle name="Normal 3 75" xfId="961"/>
    <cellStyle name="Normal 3 76" xfId="967"/>
    <cellStyle name="Normal 3 77" xfId="973"/>
    <cellStyle name="Normal 3 78" xfId="979"/>
    <cellStyle name="Normal 3 79" xfId="985"/>
    <cellStyle name="Normal 3 8" xfId="118"/>
    <cellStyle name="Normal 3 80" xfId="991"/>
    <cellStyle name="Normal 3 81" xfId="997"/>
    <cellStyle name="Normal 3 82" xfId="1003"/>
    <cellStyle name="Normal 3 83" xfId="1009"/>
    <cellStyle name="Normal 3 84" xfId="1015"/>
    <cellStyle name="Normal 3 85" xfId="1021"/>
    <cellStyle name="Normal 3 86" xfId="1027"/>
    <cellStyle name="Normal 3 87" xfId="1032"/>
    <cellStyle name="Normal 3 88" xfId="1037"/>
    <cellStyle name="Normal 3 89" xfId="1042"/>
    <cellStyle name="Normal 3 9" xfId="120"/>
    <cellStyle name="Normal 3 90" xfId="1048"/>
    <cellStyle name="Normal 3 91" xfId="1054"/>
    <cellStyle name="Normal 3 92" xfId="1059"/>
    <cellStyle name="Normal 3 93" xfId="1064"/>
    <cellStyle name="Normal 3 94" xfId="1070"/>
    <cellStyle name="Normal 3 95" xfId="1076"/>
    <cellStyle name="Normal 3 96" xfId="1082"/>
    <cellStyle name="Normal 3 97" xfId="1088"/>
    <cellStyle name="Normal 3 98" xfId="1094"/>
    <cellStyle name="Normal 3 99" xfId="1100"/>
    <cellStyle name="Normal 30" xfId="1124"/>
    <cellStyle name="Normal 31" xfId="99"/>
    <cellStyle name="Normal 32" xfId="100"/>
    <cellStyle name="Normal 33" xfId="102"/>
    <cellStyle name="Normal 34" xfId="1125"/>
    <cellStyle name="Normal 35" xfId="1126"/>
    <cellStyle name="Normal 37" xfId="319"/>
    <cellStyle name="Normal 38" xfId="320"/>
    <cellStyle name="Normal 39" xfId="321"/>
    <cellStyle name="Normal 4" xfId="38"/>
    <cellStyle name="Normal 4 10" xfId="572"/>
    <cellStyle name="Normal 4 100" xfId="849"/>
    <cellStyle name="Normal 4 101" xfId="855"/>
    <cellStyle name="Normal 4 102" xfId="861"/>
    <cellStyle name="Normal 4 103" xfId="867"/>
    <cellStyle name="Normal 4 104" xfId="873"/>
    <cellStyle name="Normal 4 105" xfId="879"/>
    <cellStyle name="Normal 4 106" xfId="885"/>
    <cellStyle name="Normal 4 107" xfId="891"/>
    <cellStyle name="Normal 4 108" xfId="897"/>
    <cellStyle name="Normal 4 109" xfId="903"/>
    <cellStyle name="Normal 4 11" xfId="573"/>
    <cellStyle name="Normal 4 110" xfId="909"/>
    <cellStyle name="Normal 4 111" xfId="915"/>
    <cellStyle name="Normal 4 112" xfId="921"/>
    <cellStyle name="Normal 4 113" xfId="927"/>
    <cellStyle name="Normal 4 114" xfId="933"/>
    <cellStyle name="Normal 4 115" xfId="939"/>
    <cellStyle name="Normal 4 116" xfId="945"/>
    <cellStyle name="Normal 4 117" xfId="951"/>
    <cellStyle name="Normal 4 118" xfId="956"/>
    <cellStyle name="Normal 4 119" xfId="962"/>
    <cellStyle name="Normal 4 12" xfId="574"/>
    <cellStyle name="Normal 4 120" xfId="968"/>
    <cellStyle name="Normal 4 121" xfId="974"/>
    <cellStyle name="Normal 4 122" xfId="980"/>
    <cellStyle name="Normal 4 123" xfId="986"/>
    <cellStyle name="Normal 4 124" xfId="992"/>
    <cellStyle name="Normal 4 125" xfId="998"/>
    <cellStyle name="Normal 4 126" xfId="1004"/>
    <cellStyle name="Normal 4 127" xfId="1010"/>
    <cellStyle name="Normal 4 128" xfId="1016"/>
    <cellStyle name="Normal 4 129" xfId="1022"/>
    <cellStyle name="Normal 4 13" xfId="575"/>
    <cellStyle name="Normal 4 130" xfId="1028"/>
    <cellStyle name="Normal 4 131" xfId="1033"/>
    <cellStyle name="Normal 4 132" xfId="1038"/>
    <cellStyle name="Normal 4 133" xfId="1043"/>
    <cellStyle name="Normal 4 134" xfId="1049"/>
    <cellStyle name="Normal 4 135" xfId="1055"/>
    <cellStyle name="Normal 4 136" xfId="1060"/>
    <cellStyle name="Normal 4 137" xfId="1065"/>
    <cellStyle name="Normal 4 138" xfId="1071"/>
    <cellStyle name="Normal 4 139" xfId="1077"/>
    <cellStyle name="Normal 4 14" xfId="576"/>
    <cellStyle name="Normal 4 140" xfId="1083"/>
    <cellStyle name="Normal 4 141" xfId="1089"/>
    <cellStyle name="Normal 4 142" xfId="1095"/>
    <cellStyle name="Normal 4 143" xfId="1101"/>
    <cellStyle name="Normal 4 144" xfId="1107"/>
    <cellStyle name="Normal 4 145" xfId="1113"/>
    <cellStyle name="Normal 4 146" xfId="1120"/>
    <cellStyle name="Normal 4 15" xfId="577"/>
    <cellStyle name="Normal 4 16" xfId="578"/>
    <cellStyle name="Normal 4 17" xfId="579"/>
    <cellStyle name="Normal 4 18" xfId="580"/>
    <cellStyle name="Normal 4 19" xfId="581"/>
    <cellStyle name="Normal 4 2" xfId="39"/>
    <cellStyle name="Normal 4 20" xfId="582"/>
    <cellStyle name="Normal 4 21" xfId="583"/>
    <cellStyle name="Normal 4 22" xfId="584"/>
    <cellStyle name="Normal 4 23" xfId="585"/>
    <cellStyle name="Normal 4 24" xfId="586"/>
    <cellStyle name="Normal 4 25" xfId="587"/>
    <cellStyle name="Normal 4 26" xfId="588"/>
    <cellStyle name="Normal 4 27" xfId="589"/>
    <cellStyle name="Normal 4 28" xfId="590"/>
    <cellStyle name="Normal 4 29" xfId="591"/>
    <cellStyle name="Normal 4 3" xfId="40"/>
    <cellStyle name="Normal 4 30" xfId="592"/>
    <cellStyle name="Normal 4 31" xfId="593"/>
    <cellStyle name="Normal 4 32" xfId="594"/>
    <cellStyle name="Normal 4 33" xfId="595"/>
    <cellStyle name="Normal 4 34" xfId="596"/>
    <cellStyle name="Normal 4 35" xfId="597"/>
    <cellStyle name="Normal 4 36" xfId="598"/>
    <cellStyle name="Normal 4 37" xfId="599"/>
    <cellStyle name="Normal 4 38" xfId="600"/>
    <cellStyle name="Normal 4 39" xfId="601"/>
    <cellStyle name="Normal 4 4" xfId="41"/>
    <cellStyle name="Normal 4 40" xfId="603"/>
    <cellStyle name="Normal 4 41" xfId="605"/>
    <cellStyle name="Normal 4 42" xfId="606"/>
    <cellStyle name="Normal 4 43" xfId="608"/>
    <cellStyle name="Normal 4 44" xfId="610"/>
    <cellStyle name="Normal 4 45" xfId="612"/>
    <cellStyle name="Normal 4 46" xfId="614"/>
    <cellStyle name="Normal 4 47" xfId="616"/>
    <cellStyle name="Normal 4 48" xfId="618"/>
    <cellStyle name="Normal 4 49" xfId="620"/>
    <cellStyle name="Normal 4 5" xfId="567"/>
    <cellStyle name="Normal 4 50" xfId="622"/>
    <cellStyle name="Normal 4 51" xfId="624"/>
    <cellStyle name="Normal 4 52" xfId="626"/>
    <cellStyle name="Normal 4 53" xfId="628"/>
    <cellStyle name="Normal 4 54" xfId="630"/>
    <cellStyle name="Normal 4 55" xfId="632"/>
    <cellStyle name="Normal 4 56" xfId="634"/>
    <cellStyle name="Normal 4 57" xfId="636"/>
    <cellStyle name="Normal 4 58" xfId="638"/>
    <cellStyle name="Normal 4 59" xfId="640"/>
    <cellStyle name="Normal 4 6" xfId="568"/>
    <cellStyle name="Normal 4 60" xfId="643"/>
    <cellStyle name="Normal 4 61" xfId="646"/>
    <cellStyle name="Normal 4 62" xfId="649"/>
    <cellStyle name="Normal 4 63" xfId="652"/>
    <cellStyle name="Normal 4 64" xfId="655"/>
    <cellStyle name="Normal 4 65" xfId="658"/>
    <cellStyle name="Normal 4 66" xfId="661"/>
    <cellStyle name="Normal 4 67" xfId="664"/>
    <cellStyle name="Normal 4 68" xfId="667"/>
    <cellStyle name="Normal 4 69" xfId="670"/>
    <cellStyle name="Normal 4 7" xfId="569"/>
    <cellStyle name="Normal 4 70" xfId="673"/>
    <cellStyle name="Normal 4 71" xfId="676"/>
    <cellStyle name="Normal 4 72" xfId="681"/>
    <cellStyle name="Normal 4 73" xfId="687"/>
    <cellStyle name="Normal 4 74" xfId="693"/>
    <cellStyle name="Normal 4 75" xfId="699"/>
    <cellStyle name="Normal 4 76" xfId="705"/>
    <cellStyle name="Normal 4 77" xfId="711"/>
    <cellStyle name="Normal 4 78" xfId="717"/>
    <cellStyle name="Normal 4 79" xfId="723"/>
    <cellStyle name="Normal 4 8" xfId="570"/>
    <cellStyle name="Normal 4 80" xfId="729"/>
    <cellStyle name="Normal 4 81" xfId="735"/>
    <cellStyle name="Normal 4 82" xfId="741"/>
    <cellStyle name="Normal 4 83" xfId="747"/>
    <cellStyle name="Normal 4 84" xfId="753"/>
    <cellStyle name="Normal 4 85" xfId="759"/>
    <cellStyle name="Normal 4 86" xfId="765"/>
    <cellStyle name="Normal 4 87" xfId="771"/>
    <cellStyle name="Normal 4 88" xfId="777"/>
    <cellStyle name="Normal 4 89" xfId="783"/>
    <cellStyle name="Normal 4 9" xfId="571"/>
    <cellStyle name="Normal 4 90" xfId="789"/>
    <cellStyle name="Normal 4 91" xfId="795"/>
    <cellStyle name="Normal 4 92" xfId="801"/>
    <cellStyle name="Normal 4 93" xfId="807"/>
    <cellStyle name="Normal 4 94" xfId="813"/>
    <cellStyle name="Normal 4 95" xfId="819"/>
    <cellStyle name="Normal 4 96" xfId="825"/>
    <cellStyle name="Normal 4 97" xfId="831"/>
    <cellStyle name="Normal 4 98" xfId="837"/>
    <cellStyle name="Normal 4 99" xfId="843"/>
    <cellStyle name="Normal 40" xfId="322"/>
    <cellStyle name="Normal 41" xfId="323"/>
    <cellStyle name="Normal 42" xfId="324"/>
    <cellStyle name="Normal 44" xfId="124"/>
    <cellStyle name="Normal 44 2" xfId="193"/>
    <cellStyle name="Normal 44 3" xfId="258"/>
    <cellStyle name="Normal 49" xfId="115"/>
    <cellStyle name="Normal 5" xfId="42"/>
    <cellStyle name="Normal 5 10" xfId="617"/>
    <cellStyle name="Normal 5 100" xfId="1066"/>
    <cellStyle name="Normal 5 101" xfId="1072"/>
    <cellStyle name="Normal 5 102" xfId="1078"/>
    <cellStyle name="Normal 5 103" xfId="1084"/>
    <cellStyle name="Normal 5 104" xfId="1090"/>
    <cellStyle name="Normal 5 105" xfId="1096"/>
    <cellStyle name="Normal 5 106" xfId="1102"/>
    <cellStyle name="Normal 5 107" xfId="1108"/>
    <cellStyle name="Normal 5 108" xfId="1114"/>
    <cellStyle name="Normal 5 109" xfId="1121"/>
    <cellStyle name="Normal 5 11" xfId="619"/>
    <cellStyle name="Normal 5 12" xfId="621"/>
    <cellStyle name="Normal 5 13" xfId="623"/>
    <cellStyle name="Normal 5 14" xfId="625"/>
    <cellStyle name="Normal 5 15" xfId="627"/>
    <cellStyle name="Normal 5 16" xfId="629"/>
    <cellStyle name="Normal 5 17" xfId="631"/>
    <cellStyle name="Normal 5 18" xfId="633"/>
    <cellStyle name="Normal 5 19" xfId="635"/>
    <cellStyle name="Normal 5 2" xfId="43"/>
    <cellStyle name="Normal 5 20" xfId="637"/>
    <cellStyle name="Normal 5 21" xfId="639"/>
    <cellStyle name="Normal 5 22" xfId="641"/>
    <cellStyle name="Normal 5 23" xfId="644"/>
    <cellStyle name="Normal 5 24" xfId="647"/>
    <cellStyle name="Normal 5 25" xfId="650"/>
    <cellStyle name="Normal 5 26" xfId="653"/>
    <cellStyle name="Normal 5 27" xfId="656"/>
    <cellStyle name="Normal 5 28" xfId="659"/>
    <cellStyle name="Normal 5 29" xfId="662"/>
    <cellStyle name="Normal 5 3" xfId="44"/>
    <cellStyle name="Normal 5 30" xfId="665"/>
    <cellStyle name="Normal 5 31" xfId="668"/>
    <cellStyle name="Normal 5 32" xfId="671"/>
    <cellStyle name="Normal 5 33" xfId="674"/>
    <cellStyle name="Normal 5 34" xfId="677"/>
    <cellStyle name="Normal 5 35" xfId="682"/>
    <cellStyle name="Normal 5 36" xfId="688"/>
    <cellStyle name="Normal 5 37" xfId="694"/>
    <cellStyle name="Normal 5 38" xfId="700"/>
    <cellStyle name="Normal 5 39" xfId="706"/>
    <cellStyle name="Normal 5 4" xfId="45"/>
    <cellStyle name="Normal 5 40" xfId="712"/>
    <cellStyle name="Normal 5 41" xfId="718"/>
    <cellStyle name="Normal 5 42" xfId="724"/>
    <cellStyle name="Normal 5 43" xfId="730"/>
    <cellStyle name="Normal 5 44" xfId="736"/>
    <cellStyle name="Normal 5 45" xfId="742"/>
    <cellStyle name="Normal 5 46" xfId="748"/>
    <cellStyle name="Normal 5 47" xfId="754"/>
    <cellStyle name="Normal 5 48" xfId="760"/>
    <cellStyle name="Normal 5 49" xfId="766"/>
    <cellStyle name="Normal 5 5" xfId="607"/>
    <cellStyle name="Normal 5 50" xfId="772"/>
    <cellStyle name="Normal 5 51" xfId="778"/>
    <cellStyle name="Normal 5 52" xfId="784"/>
    <cellStyle name="Normal 5 53" xfId="790"/>
    <cellStyle name="Normal 5 54" xfId="796"/>
    <cellStyle name="Normal 5 55" xfId="802"/>
    <cellStyle name="Normal 5 56" xfId="808"/>
    <cellStyle name="Normal 5 57" xfId="814"/>
    <cellStyle name="Normal 5 58" xfId="820"/>
    <cellStyle name="Normal 5 59" xfId="826"/>
    <cellStyle name="Normal 5 6" xfId="609"/>
    <cellStyle name="Normal 5 60" xfId="832"/>
    <cellStyle name="Normal 5 61" xfId="838"/>
    <cellStyle name="Normal 5 62" xfId="844"/>
    <cellStyle name="Normal 5 63" xfId="850"/>
    <cellStyle name="Normal 5 64" xfId="856"/>
    <cellStyle name="Normal 5 65" xfId="862"/>
    <cellStyle name="Normal 5 66" xfId="868"/>
    <cellStyle name="Normal 5 67" xfId="874"/>
    <cellStyle name="Normal 5 68" xfId="880"/>
    <cellStyle name="Normal 5 69" xfId="886"/>
    <cellStyle name="Normal 5 7" xfId="611"/>
    <cellStyle name="Normal 5 70" xfId="892"/>
    <cellStyle name="Normal 5 71" xfId="898"/>
    <cellStyle name="Normal 5 72" xfId="904"/>
    <cellStyle name="Normal 5 73" xfId="910"/>
    <cellStyle name="Normal 5 74" xfId="916"/>
    <cellStyle name="Normal 5 75" xfId="922"/>
    <cellStyle name="Normal 5 76" xfId="928"/>
    <cellStyle name="Normal 5 77" xfId="934"/>
    <cellStyle name="Normal 5 78" xfId="940"/>
    <cellStyle name="Normal 5 79" xfId="946"/>
    <cellStyle name="Normal 5 8" xfId="613"/>
    <cellStyle name="Normal 5 80" xfId="952"/>
    <cellStyle name="Normal 5 81" xfId="957"/>
    <cellStyle name="Normal 5 82" xfId="963"/>
    <cellStyle name="Normal 5 83" xfId="969"/>
    <cellStyle name="Normal 5 84" xfId="975"/>
    <cellStyle name="Normal 5 85" xfId="981"/>
    <cellStyle name="Normal 5 86" xfId="987"/>
    <cellStyle name="Normal 5 87" xfId="993"/>
    <cellStyle name="Normal 5 88" xfId="999"/>
    <cellStyle name="Normal 5 89" xfId="1005"/>
    <cellStyle name="Normal 5 9" xfId="615"/>
    <cellStyle name="Normal 5 90" xfId="1011"/>
    <cellStyle name="Normal 5 91" xfId="1017"/>
    <cellStyle name="Normal 5 92" xfId="1023"/>
    <cellStyle name="Normal 5 93" xfId="1029"/>
    <cellStyle name="Normal 5 94" xfId="1034"/>
    <cellStyle name="Normal 5 95" xfId="1039"/>
    <cellStyle name="Normal 5 96" xfId="1044"/>
    <cellStyle name="Normal 5 97" xfId="1050"/>
    <cellStyle name="Normal 5 98" xfId="1056"/>
    <cellStyle name="Normal 5 99" xfId="1061"/>
    <cellStyle name="Normal 52" xfId="125"/>
    <cellStyle name="Normal 52 2" xfId="194"/>
    <cellStyle name="Normal 52 3" xfId="259"/>
    <cellStyle name="Normal 54" xfId="126"/>
    <cellStyle name="Normal 54 2" xfId="195"/>
    <cellStyle name="Normal 54 3" xfId="260"/>
    <cellStyle name="Normal 6" xfId="46"/>
    <cellStyle name="Normal 6 10" xfId="713"/>
    <cellStyle name="Normal 6 11" xfId="719"/>
    <cellStyle name="Normal 6 12" xfId="725"/>
    <cellStyle name="Normal 6 13" xfId="731"/>
    <cellStyle name="Normal 6 14" xfId="737"/>
    <cellStyle name="Normal 6 15" xfId="743"/>
    <cellStyle name="Normal 6 16" xfId="749"/>
    <cellStyle name="Normal 6 17" xfId="755"/>
    <cellStyle name="Normal 6 18" xfId="761"/>
    <cellStyle name="Normal 6 19" xfId="767"/>
    <cellStyle name="Normal 6 2" xfId="47"/>
    <cellStyle name="Normal 6 20" xfId="773"/>
    <cellStyle name="Normal 6 21" xfId="779"/>
    <cellStyle name="Normal 6 22" xfId="785"/>
    <cellStyle name="Normal 6 23" xfId="791"/>
    <cellStyle name="Normal 6 24" xfId="797"/>
    <cellStyle name="Normal 6 25" xfId="803"/>
    <cellStyle name="Normal 6 26" xfId="809"/>
    <cellStyle name="Normal 6 27" xfId="815"/>
    <cellStyle name="Normal 6 28" xfId="821"/>
    <cellStyle name="Normal 6 29" xfId="827"/>
    <cellStyle name="Normal 6 3" xfId="48"/>
    <cellStyle name="Normal 6 30" xfId="833"/>
    <cellStyle name="Normal 6 31" xfId="839"/>
    <cellStyle name="Normal 6 32" xfId="845"/>
    <cellStyle name="Normal 6 33" xfId="851"/>
    <cellStyle name="Normal 6 34" xfId="857"/>
    <cellStyle name="Normal 6 35" xfId="863"/>
    <cellStyle name="Normal 6 36" xfId="869"/>
    <cellStyle name="Normal 6 37" xfId="875"/>
    <cellStyle name="Normal 6 38" xfId="881"/>
    <cellStyle name="Normal 6 39" xfId="887"/>
    <cellStyle name="Normal 6 4" xfId="49"/>
    <cellStyle name="Normal 6 40" xfId="893"/>
    <cellStyle name="Normal 6 41" xfId="899"/>
    <cellStyle name="Normal 6 42" xfId="905"/>
    <cellStyle name="Normal 6 43" xfId="911"/>
    <cellStyle name="Normal 6 44" xfId="917"/>
    <cellStyle name="Normal 6 45" xfId="923"/>
    <cellStyle name="Normal 6 46" xfId="929"/>
    <cellStyle name="Normal 6 47" xfId="935"/>
    <cellStyle name="Normal 6 48" xfId="941"/>
    <cellStyle name="Normal 6 49" xfId="947"/>
    <cellStyle name="Normal 6 5" xfId="683"/>
    <cellStyle name="Normal 6 50" xfId="953"/>
    <cellStyle name="Normal 6 51" xfId="958"/>
    <cellStyle name="Normal 6 52" xfId="964"/>
    <cellStyle name="Normal 6 53" xfId="970"/>
    <cellStyle name="Normal 6 54" xfId="976"/>
    <cellStyle name="Normal 6 55" xfId="982"/>
    <cellStyle name="Normal 6 56" xfId="988"/>
    <cellStyle name="Normal 6 57" xfId="994"/>
    <cellStyle name="Normal 6 58" xfId="1000"/>
    <cellStyle name="Normal 6 59" xfId="1006"/>
    <cellStyle name="Normal 6 6" xfId="689"/>
    <cellStyle name="Normal 6 60" xfId="1012"/>
    <cellStyle name="Normal 6 61" xfId="1018"/>
    <cellStyle name="Normal 6 62" xfId="1024"/>
    <cellStyle name="Normal 6 63" xfId="1030"/>
    <cellStyle name="Normal 6 64" xfId="1035"/>
    <cellStyle name="Normal 6 65" xfId="1040"/>
    <cellStyle name="Normal 6 66" xfId="1045"/>
    <cellStyle name="Normal 6 67" xfId="1051"/>
    <cellStyle name="Normal 6 68" xfId="1057"/>
    <cellStyle name="Normal 6 69" xfId="1062"/>
    <cellStyle name="Normal 6 7" xfId="695"/>
    <cellStyle name="Normal 6 70" xfId="1067"/>
    <cellStyle name="Normal 6 71" xfId="1073"/>
    <cellStyle name="Normal 6 72" xfId="1079"/>
    <cellStyle name="Normal 6 73" xfId="1085"/>
    <cellStyle name="Normal 6 74" xfId="1091"/>
    <cellStyle name="Normal 6 75" xfId="1097"/>
    <cellStyle name="Normal 6 76" xfId="1103"/>
    <cellStyle name="Normal 6 77" xfId="1109"/>
    <cellStyle name="Normal 6 78" xfId="1115"/>
    <cellStyle name="Normal 6 79" xfId="1122"/>
    <cellStyle name="Normal 6 8" xfId="701"/>
    <cellStyle name="Normal 6 9" xfId="707"/>
    <cellStyle name="Normal 61" xfId="328"/>
    <cellStyle name="Normal 61 2" xfId="1283"/>
    <cellStyle name="Normal 62" xfId="329"/>
    <cellStyle name="Normal 62 2" xfId="1284"/>
    <cellStyle name="Normal 63" xfId="330"/>
    <cellStyle name="Normal 63 2" xfId="1285"/>
    <cellStyle name="Normal 64" xfId="362"/>
    <cellStyle name="Normal 65" xfId="331"/>
    <cellStyle name="Normal 65 2" xfId="1286"/>
    <cellStyle name="Normal 66" xfId="332"/>
    <cellStyle name="Normal 66 2" xfId="1287"/>
    <cellStyle name="Normal 67" xfId="333"/>
    <cellStyle name="Normal 67 2" xfId="1288"/>
    <cellStyle name="Normal 68" xfId="334"/>
    <cellStyle name="Normal 68 2" xfId="1289"/>
    <cellStyle name="Normal 69" xfId="335"/>
    <cellStyle name="Normal 69 2" xfId="1290"/>
    <cellStyle name="Normal 7" xfId="50"/>
    <cellStyle name="Normal 7 10" xfId="1098"/>
    <cellStyle name="Normal 7 11" xfId="1104"/>
    <cellStyle name="Normal 7 12" xfId="1110"/>
    <cellStyle name="Normal 7 13" xfId="1116"/>
    <cellStyle name="Normal 7 14" xfId="1123"/>
    <cellStyle name="Normal 7 2" xfId="51"/>
    <cellStyle name="Normal 7 3" xfId="52"/>
    <cellStyle name="Normal 7 4" xfId="53"/>
    <cellStyle name="Normal 7 5" xfId="1068"/>
    <cellStyle name="Normal 7 6" xfId="1074"/>
    <cellStyle name="Normal 7 7" xfId="1080"/>
    <cellStyle name="Normal 7 8" xfId="1086"/>
    <cellStyle name="Normal 7 9" xfId="1092"/>
    <cellStyle name="Normal 70" xfId="336"/>
    <cellStyle name="Normal 70 2" xfId="1291"/>
    <cellStyle name="Normal 71" xfId="337"/>
    <cellStyle name="Normal 71 2" xfId="1292"/>
    <cellStyle name="Normal 72" xfId="338"/>
    <cellStyle name="Normal 72 2" xfId="1293"/>
    <cellStyle name="Normal 73" xfId="339"/>
    <cellStyle name="Normal 73 2" xfId="1294"/>
    <cellStyle name="Normal 74" xfId="340"/>
    <cellStyle name="Normal 74 2" xfId="1295"/>
    <cellStyle name="Normal 75" xfId="341"/>
    <cellStyle name="Normal 75 2" xfId="1296"/>
    <cellStyle name="Normal 76" xfId="342"/>
    <cellStyle name="Normal 76 2" xfId="1297"/>
    <cellStyle name="Normal 77" xfId="325"/>
    <cellStyle name="Normal 78" xfId="343"/>
    <cellStyle name="Normal 78 2" xfId="1298"/>
    <cellStyle name="Normal 79" xfId="344"/>
    <cellStyle name="Normal 79 2" xfId="1299"/>
    <cellStyle name="Normal 8" xfId="54"/>
    <cellStyle name="Normal 8 2" xfId="55"/>
    <cellStyle name="Normal 8 3" xfId="56"/>
    <cellStyle name="Normal 8 4" xfId="57"/>
    <cellStyle name="Normal 8 5" xfId="101"/>
    <cellStyle name="Normal 9" xfId="58"/>
    <cellStyle name="Normal 9 2" xfId="59"/>
    <cellStyle name="Normal 9 3" xfId="60"/>
    <cellStyle name="Normal 9 4" xfId="61"/>
    <cellStyle name="Normal 97" xfId="602"/>
    <cellStyle name="Normal 98" xfId="604"/>
    <cellStyle name="Normal 99" xfId="517"/>
    <cellStyle name="Porcentagem" xfId="62" builtinId="5"/>
    <cellStyle name="Porcentagem 2" xfId="185"/>
    <cellStyle name="Separador de milhares" xfId="63" builtinId="3"/>
    <cellStyle name="Separador de milhares 10" xfId="347"/>
    <cellStyle name="Separador de milhares 10 2" xfId="1300"/>
    <cellStyle name="Separador de milhares 100" xfId="395"/>
    <cellStyle name="Separador de milhares 101" xfId="396"/>
    <cellStyle name="Separador de milhares 102" xfId="397"/>
    <cellStyle name="Separador de milhares 103" xfId="398"/>
    <cellStyle name="Separador de milhares 104" xfId="399"/>
    <cellStyle name="Separador de milhares 105" xfId="400"/>
    <cellStyle name="Separador de milhares 106" xfId="401"/>
    <cellStyle name="Separador de milhares 107" xfId="402"/>
    <cellStyle name="Separador de milhares 108" xfId="403"/>
    <cellStyle name="Separador de milhares 109" xfId="404"/>
    <cellStyle name="Separador de milhares 11" xfId="348"/>
    <cellStyle name="Separador de milhares 11 2" xfId="1301"/>
    <cellStyle name="Separador de milhares 110" xfId="430"/>
    <cellStyle name="Separador de milhares 111" xfId="405"/>
    <cellStyle name="Separador de milhares 112" xfId="406"/>
    <cellStyle name="Separador de milhares 113" xfId="433"/>
    <cellStyle name="Separador de milhares 114" xfId="436"/>
    <cellStyle name="Separador de milhares 115" xfId="439"/>
    <cellStyle name="Separador de milhares 116" xfId="442"/>
    <cellStyle name="Separador de milhares 117" xfId="445"/>
    <cellStyle name="Separador de milhares 118" xfId="448"/>
    <cellStyle name="Separador de milhares 119" xfId="407"/>
    <cellStyle name="Separador de milhares 12" xfId="349"/>
    <cellStyle name="Separador de milhares 12 2" xfId="1302"/>
    <cellStyle name="Separador de milhares 120" xfId="408"/>
    <cellStyle name="Separador de milhares 121" xfId="409"/>
    <cellStyle name="Separador de milhares 122" xfId="410"/>
    <cellStyle name="Separador de milhares 123" xfId="411"/>
    <cellStyle name="Separador de milhares 124" xfId="412"/>
    <cellStyle name="Separador de milhares 125" xfId="413"/>
    <cellStyle name="Separador de milhares 126" xfId="414"/>
    <cellStyle name="Separador de milhares 127" xfId="415"/>
    <cellStyle name="Separador de milhares 128" xfId="416"/>
    <cellStyle name="Separador de milhares 129" xfId="451"/>
    <cellStyle name="Separador de milhares 13" xfId="350"/>
    <cellStyle name="Separador de milhares 13 2" xfId="1303"/>
    <cellStyle name="Separador de milhares 130" xfId="454"/>
    <cellStyle name="Separador de milhares 131" xfId="457"/>
    <cellStyle name="Separador de milhares 132" xfId="460"/>
    <cellStyle name="Separador de milhares 133" xfId="463"/>
    <cellStyle name="Separador de milhares 134" xfId="466"/>
    <cellStyle name="Separador de milhares 135" xfId="469"/>
    <cellStyle name="Separador de milhares 136" xfId="472"/>
    <cellStyle name="Separador de milhares 137" xfId="690"/>
    <cellStyle name="Separador de milhares 138" xfId="696"/>
    <cellStyle name="Separador de milhares 139" xfId="702"/>
    <cellStyle name="Separador de milhares 14" xfId="351"/>
    <cellStyle name="Separador de milhares 14 2" xfId="1304"/>
    <cellStyle name="Separador de milhares 140" xfId="708"/>
    <cellStyle name="Separador de milhares 141" xfId="714"/>
    <cellStyle name="Separador de milhares 142" xfId="720"/>
    <cellStyle name="Separador de milhares 143" xfId="726"/>
    <cellStyle name="Separador de milhares 144" xfId="732"/>
    <cellStyle name="Separador de milhares 145" xfId="738"/>
    <cellStyle name="Separador de milhares 146" xfId="744"/>
    <cellStyle name="Separador de milhares 147" xfId="750"/>
    <cellStyle name="Separador de milhares 148" xfId="756"/>
    <cellStyle name="Separador de milhares 149" xfId="499"/>
    <cellStyle name="Separador de milhares 15" xfId="352"/>
    <cellStyle name="Separador de milhares 15 2" xfId="1305"/>
    <cellStyle name="Separador de milhares 150" xfId="503"/>
    <cellStyle name="Separador de milhares 151" xfId="762"/>
    <cellStyle name="Separador de milhares 152" xfId="510"/>
    <cellStyle name="Separador de milhares 153" xfId="768"/>
    <cellStyle name="Separador de milhares 154" xfId="774"/>
    <cellStyle name="Separador de milhares 155" xfId="521"/>
    <cellStyle name="Separador de milhares 156" xfId="525"/>
    <cellStyle name="Separador de milhares 157" xfId="529"/>
    <cellStyle name="Separador de milhares 158" xfId="533"/>
    <cellStyle name="Separador de milhares 159" xfId="537"/>
    <cellStyle name="Separador de milhares 16" xfId="353"/>
    <cellStyle name="Separador de milhares 160" xfId="541"/>
    <cellStyle name="Separador de milhares 161" xfId="545"/>
    <cellStyle name="Separador de milhares 162" xfId="549"/>
    <cellStyle name="Separador de milhares 163" xfId="553"/>
    <cellStyle name="Separador de milhares 164" xfId="557"/>
    <cellStyle name="Separador de milhares 165" xfId="780"/>
    <cellStyle name="Separador de milhares 166" xfId="786"/>
    <cellStyle name="Separador de milhares 167" xfId="792"/>
    <cellStyle name="Separador de milhares 168" xfId="798"/>
    <cellStyle name="Separador de milhares 169" xfId="804"/>
    <cellStyle name="Separador de milhares 17" xfId="354"/>
    <cellStyle name="Separador de milhares 170" xfId="810"/>
    <cellStyle name="Separador de milhares 171" xfId="816"/>
    <cellStyle name="Separador de milhares 172" xfId="822"/>
    <cellStyle name="Separador de milhares 173" xfId="828"/>
    <cellStyle name="Separador de milhares 174" xfId="834"/>
    <cellStyle name="Separador de milhares 175" xfId="840"/>
    <cellStyle name="Separador de milhares 176" xfId="846"/>
    <cellStyle name="Separador de milhares 177" xfId="852"/>
    <cellStyle name="Separador de milhares 178" xfId="858"/>
    <cellStyle name="Separador de milhares 179" xfId="864"/>
    <cellStyle name="Separador de milhares 18" xfId="355"/>
    <cellStyle name="Separador de milhares 180" xfId="870"/>
    <cellStyle name="Separador de milhares 181" xfId="876"/>
    <cellStyle name="Separador de milhares 182" xfId="882"/>
    <cellStyle name="Separador de milhares 183" xfId="888"/>
    <cellStyle name="Separador de milhares 184" xfId="894"/>
    <cellStyle name="Separador de milhares 185" xfId="900"/>
    <cellStyle name="Separador de milhares 186" xfId="906"/>
    <cellStyle name="Separador de milhares 187" xfId="912"/>
    <cellStyle name="Separador de milhares 188" xfId="918"/>
    <cellStyle name="Separador de milhares 189" xfId="924"/>
    <cellStyle name="Separador de milhares 19" xfId="116"/>
    <cellStyle name="Separador de milhares 19 2" xfId="189"/>
    <cellStyle name="Separador de milhares 19 2 2" xfId="1307"/>
    <cellStyle name="Separador de milhares 19 3" xfId="254"/>
    <cellStyle name="Separador de milhares 19 3 2" xfId="1308"/>
    <cellStyle name="Separador de milhares 19 4" xfId="1306"/>
    <cellStyle name="Separador de milhares 190" xfId="930"/>
    <cellStyle name="Separador de milhares 191" xfId="936"/>
    <cellStyle name="Separador de milhares 192" xfId="942"/>
    <cellStyle name="Separador de milhares 193" xfId="948"/>
    <cellStyle name="Separador de milhares 195" xfId="959"/>
    <cellStyle name="Separador de milhares 196" xfId="965"/>
    <cellStyle name="Separador de milhares 197" xfId="971"/>
    <cellStyle name="Separador de milhares 198" xfId="977"/>
    <cellStyle name="Separador de milhares 199" xfId="983"/>
    <cellStyle name="Separador de milhares 2" xfId="64"/>
    <cellStyle name="Separador de milhares 2 2" xfId="186"/>
    <cellStyle name="Separador de milhares 20" xfId="356"/>
    <cellStyle name="Separador de milhares 200" xfId="989"/>
    <cellStyle name="Separador de milhares 201" xfId="995"/>
    <cellStyle name="Separador de milhares 202" xfId="1001"/>
    <cellStyle name="Separador de milhares 203" xfId="1007"/>
    <cellStyle name="Separador de milhares 204" xfId="1013"/>
    <cellStyle name="Separador de milhares 205" xfId="648"/>
    <cellStyle name="Separador de milhares 206" xfId="651"/>
    <cellStyle name="Separador de milhares 207" xfId="654"/>
    <cellStyle name="Separador de milhares 208" xfId="657"/>
    <cellStyle name="Separador de milhares 209" xfId="660"/>
    <cellStyle name="Separador de milhares 21" xfId="357"/>
    <cellStyle name="Separador de milhares 210" xfId="663"/>
    <cellStyle name="Separador de milhares 211" xfId="666"/>
    <cellStyle name="Separador de milhares 212" xfId="669"/>
    <cellStyle name="Separador de milhares 213" xfId="672"/>
    <cellStyle name="Separador de milhares 214" xfId="675"/>
    <cellStyle name="Separador de milhares 215" xfId="1019"/>
    <cellStyle name="Separador de milhares 216" xfId="1025"/>
    <cellStyle name="Separador de milhares 22" xfId="358"/>
    <cellStyle name="Separador de milhares 23" xfId="359"/>
    <cellStyle name="Separador de milhares 24" xfId="127"/>
    <cellStyle name="Separador de milhares 24 2" xfId="196"/>
    <cellStyle name="Separador de milhares 24 3" xfId="261"/>
    <cellStyle name="Separador de milhares 25" xfId="128"/>
    <cellStyle name="Separador de milhares 25 2" xfId="197"/>
    <cellStyle name="Separador de milhares 25 3" xfId="262"/>
    <cellStyle name="Separador de milhares 26" xfId="129"/>
    <cellStyle name="Separador de milhares 26 2" xfId="198"/>
    <cellStyle name="Separador de milhares 26 3" xfId="263"/>
    <cellStyle name="Separador de milhares 27" xfId="130"/>
    <cellStyle name="Separador de milhares 27 2" xfId="199"/>
    <cellStyle name="Separador de milhares 27 3" xfId="264"/>
    <cellStyle name="Separador de milhares 28" xfId="131"/>
    <cellStyle name="Separador de milhares 28 2" xfId="200"/>
    <cellStyle name="Separador de milhares 28 3" xfId="265"/>
    <cellStyle name="Separador de milhares 29" xfId="132"/>
    <cellStyle name="Separador de milhares 29 2" xfId="201"/>
    <cellStyle name="Separador de milhares 29 3" xfId="266"/>
    <cellStyle name="Separador de milhares 3" xfId="417"/>
    <cellStyle name="Separador de milhares 30" xfId="133"/>
    <cellStyle name="Separador de milhares 30 2" xfId="202"/>
    <cellStyle name="Separador de milhares 30 3" xfId="267"/>
    <cellStyle name="Separador de milhares 31" xfId="134"/>
    <cellStyle name="Separador de milhares 31 2" xfId="203"/>
    <cellStyle name="Separador de milhares 31 3" xfId="268"/>
    <cellStyle name="Separador de milhares 32" xfId="135"/>
    <cellStyle name="Separador de milhares 32 2" xfId="204"/>
    <cellStyle name="Separador de milhares 32 3" xfId="269"/>
    <cellStyle name="Separador de milhares 33" xfId="136"/>
    <cellStyle name="Separador de milhares 33 2" xfId="205"/>
    <cellStyle name="Separador de milhares 33 3" xfId="270"/>
    <cellStyle name="Separador de milhares 34" xfId="137"/>
    <cellStyle name="Separador de milhares 34 2" xfId="206"/>
    <cellStyle name="Separador de milhares 34 3" xfId="271"/>
    <cellStyle name="Separador de milhares 35" xfId="138"/>
    <cellStyle name="Separador de milhares 35 2" xfId="207"/>
    <cellStyle name="Separador de milhares 35 3" xfId="272"/>
    <cellStyle name="Separador de milhares 36" xfId="139"/>
    <cellStyle name="Separador de milhares 36 2" xfId="208"/>
    <cellStyle name="Separador de milhares 36 3" xfId="273"/>
    <cellStyle name="Separador de milhares 37" xfId="140"/>
    <cellStyle name="Separador de milhares 37 2" xfId="209"/>
    <cellStyle name="Separador de milhares 37 3" xfId="274"/>
    <cellStyle name="Separador de milhares 38" xfId="141"/>
    <cellStyle name="Separador de milhares 38 2" xfId="210"/>
    <cellStyle name="Separador de milhares 38 3" xfId="275"/>
    <cellStyle name="Separador de milhares 39" xfId="142"/>
    <cellStyle name="Separador de milhares 39 2" xfId="211"/>
    <cellStyle name="Separador de milhares 39 3" xfId="276"/>
    <cellStyle name="Separador de milhares 4" xfId="345"/>
    <cellStyle name="Separador de milhares 4 2" xfId="1309"/>
    <cellStyle name="Separador de milhares 40" xfId="143"/>
    <cellStyle name="Separador de milhares 40 2" xfId="212"/>
    <cellStyle name="Separador de milhares 40 3" xfId="277"/>
    <cellStyle name="Separador de milhares 41" xfId="144"/>
    <cellStyle name="Separador de milhares 41 2" xfId="213"/>
    <cellStyle name="Separador de milhares 41 3" xfId="278"/>
    <cellStyle name="Separador de milhares 42" xfId="145"/>
    <cellStyle name="Separador de milhares 42 2" xfId="214"/>
    <cellStyle name="Separador de milhares 42 3" xfId="279"/>
    <cellStyle name="Separador de milhares 43" xfId="146"/>
    <cellStyle name="Separador de milhares 43 2" xfId="215"/>
    <cellStyle name="Separador de milhares 43 3" xfId="280"/>
    <cellStyle name="Separador de milhares 44" xfId="147"/>
    <cellStyle name="Separador de milhares 44 2" xfId="216"/>
    <cellStyle name="Separador de milhares 44 3" xfId="281"/>
    <cellStyle name="Separador de milhares 45" xfId="148"/>
    <cellStyle name="Separador de milhares 45 2" xfId="217"/>
    <cellStyle name="Separador de milhares 45 3" xfId="282"/>
    <cellStyle name="Separador de milhares 46" xfId="149"/>
    <cellStyle name="Separador de milhares 46 2" xfId="218"/>
    <cellStyle name="Separador de milhares 46 3" xfId="283"/>
    <cellStyle name="Separador de milhares 47" xfId="150"/>
    <cellStyle name="Separador de milhares 47 2" xfId="219"/>
    <cellStyle name="Separador de milhares 47 3" xfId="284"/>
    <cellStyle name="Separador de milhares 48" xfId="151"/>
    <cellStyle name="Separador de milhares 48 2" xfId="220"/>
    <cellStyle name="Separador de milhares 48 3" xfId="285"/>
    <cellStyle name="Separador de milhares 49" xfId="152"/>
    <cellStyle name="Separador de milhares 49 2" xfId="221"/>
    <cellStyle name="Separador de milhares 49 3" xfId="286"/>
    <cellStyle name="Separador de milhares 5" xfId="121"/>
    <cellStyle name="Separador de milhares 5 2" xfId="190"/>
    <cellStyle name="Separador de milhares 5 3" xfId="255"/>
    <cellStyle name="Separador de milhares 50" xfId="153"/>
    <cellStyle name="Separador de milhares 50 2" xfId="222"/>
    <cellStyle name="Separador de milhares 50 3" xfId="287"/>
    <cellStyle name="Separador de milhares 51" xfId="154"/>
    <cellStyle name="Separador de milhares 51 2" xfId="223"/>
    <cellStyle name="Separador de milhares 51 3" xfId="288"/>
    <cellStyle name="Separador de milhares 52" xfId="155"/>
    <cellStyle name="Separador de milhares 52 2" xfId="224"/>
    <cellStyle name="Separador de milhares 52 3" xfId="289"/>
    <cellStyle name="Separador de milhares 53" xfId="156"/>
    <cellStyle name="Separador de milhares 53 2" xfId="225"/>
    <cellStyle name="Separador de milhares 53 3" xfId="290"/>
    <cellStyle name="Separador de milhares 54" xfId="157"/>
    <cellStyle name="Separador de milhares 54 2" xfId="226"/>
    <cellStyle name="Separador de milhares 54 3" xfId="291"/>
    <cellStyle name="Separador de milhares 55" xfId="158"/>
    <cellStyle name="Separador de milhares 55 2" xfId="227"/>
    <cellStyle name="Separador de milhares 55 3" xfId="292"/>
    <cellStyle name="Separador de milhares 56" xfId="159"/>
    <cellStyle name="Separador de milhares 56 2" xfId="228"/>
    <cellStyle name="Separador de milhares 56 3" xfId="293"/>
    <cellStyle name="Separador de milhares 57" xfId="160"/>
    <cellStyle name="Separador de milhares 57 2" xfId="229"/>
    <cellStyle name="Separador de milhares 57 3" xfId="294"/>
    <cellStyle name="Separador de milhares 58" xfId="161"/>
    <cellStyle name="Separador de milhares 58 2" xfId="230"/>
    <cellStyle name="Separador de milhares 58 3" xfId="295"/>
    <cellStyle name="Separador de milhares 59" xfId="162"/>
    <cellStyle name="Separador de milhares 59 2" xfId="231"/>
    <cellStyle name="Separador de milhares 59 3" xfId="296"/>
    <cellStyle name="Separador de milhares 6" xfId="122"/>
    <cellStyle name="Separador de milhares 6 2" xfId="191"/>
    <cellStyle name="Separador de milhares 6 3" xfId="256"/>
    <cellStyle name="Separador de milhares 60" xfId="163"/>
    <cellStyle name="Separador de milhares 60 2" xfId="232"/>
    <cellStyle name="Separador de milhares 60 3" xfId="297"/>
    <cellStyle name="Separador de milhares 61" xfId="164"/>
    <cellStyle name="Separador de milhares 61 2" xfId="233"/>
    <cellStyle name="Separador de milhares 61 3" xfId="298"/>
    <cellStyle name="Separador de milhares 62" xfId="360"/>
    <cellStyle name="Separador de milhares 63" xfId="361"/>
    <cellStyle name="Separador de milhares 64" xfId="420"/>
    <cellStyle name="Separador de milhares 65" xfId="423"/>
    <cellStyle name="Separador de milhares 66" xfId="363"/>
    <cellStyle name="Separador de milhares 67" xfId="364"/>
    <cellStyle name="Separador de milhares 68" xfId="365"/>
    <cellStyle name="Separador de milhares 69" xfId="366"/>
    <cellStyle name="Separador de milhares 7" xfId="123"/>
    <cellStyle name="Separador de milhares 7 2" xfId="192"/>
    <cellStyle name="Separador de milhares 7 3" xfId="257"/>
    <cellStyle name="Separador de milhares 70" xfId="367"/>
    <cellStyle name="Separador de milhares 71" xfId="368"/>
    <cellStyle name="Separador de milhares 72" xfId="369"/>
    <cellStyle name="Separador de milhares 73" xfId="370"/>
    <cellStyle name="Separador de milhares 74" xfId="371"/>
    <cellStyle name="Separador de milhares 75" xfId="372"/>
    <cellStyle name="Separador de milhares 76" xfId="678"/>
    <cellStyle name="Separador de milhares 77" xfId="684"/>
    <cellStyle name="Separador de milhares 78" xfId="373"/>
    <cellStyle name="Separador de milhares 79" xfId="374"/>
    <cellStyle name="Separador de milhares 8" xfId="65"/>
    <cellStyle name="Separador de milhares 80" xfId="375"/>
    <cellStyle name="Separador de milhares 81" xfId="376"/>
    <cellStyle name="Separador de milhares 82" xfId="377"/>
    <cellStyle name="Separador de milhares 83" xfId="378"/>
    <cellStyle name="Separador de milhares 84" xfId="379"/>
    <cellStyle name="Separador de milhares 85" xfId="380"/>
    <cellStyle name="Separador de milhares 86" xfId="381"/>
    <cellStyle name="Separador de milhares 87" xfId="382"/>
    <cellStyle name="Separador de milhares 88" xfId="383"/>
    <cellStyle name="Separador de milhares 89" xfId="384"/>
    <cellStyle name="Separador de milhares 9" xfId="346"/>
    <cellStyle name="Separador de milhares 9 2" xfId="1310"/>
    <cellStyle name="Separador de milhares 90" xfId="385"/>
    <cellStyle name="Separador de milhares 91" xfId="386"/>
    <cellStyle name="Separador de milhares 92" xfId="387"/>
    <cellStyle name="Separador de milhares 93" xfId="388"/>
    <cellStyle name="Separador de milhares 94" xfId="389"/>
    <cellStyle name="Separador de milhares 95" xfId="390"/>
    <cellStyle name="Separador de milhares 96" xfId="391"/>
    <cellStyle name="Separador de milhares 97" xfId="392"/>
    <cellStyle name="Separador de milhares 98" xfId="393"/>
    <cellStyle name="Separador de milhares 99" xfId="394"/>
    <cellStyle name="Título 1 1" xfId="66"/>
    <cellStyle name="Título 1 1 1" xfId="67"/>
    <cellStyle name="Título 1 1 1 1" xfId="68"/>
    <cellStyle name="Título 1 1 1 1 1" xfId="69"/>
    <cellStyle name="Título 1 1 1 1 1 1" xfId="70"/>
    <cellStyle name="Título 1 1 1 1 1 1 1" xfId="71"/>
    <cellStyle name="Título 1 1 1 1 1 1 1 1" xfId="72"/>
    <cellStyle name="Título 1 1 1 1 1 1 1 1 1" xfId="73"/>
    <cellStyle name="Título 1 1 1 1 1 1 1 1 2" xfId="74"/>
    <cellStyle name="Título 1 1 1 2" xfId="75"/>
    <cellStyle name="Título 1 1 1 2 2" xfId="76"/>
    <cellStyle name="Título 1 1 1 2 3" xfId="77"/>
    <cellStyle name="Título 1 1 1 2 4" xfId="78"/>
    <cellStyle name="Título 1 1 1 3" xfId="79"/>
    <cellStyle name="Título 1 1 1 4" xfId="80"/>
    <cellStyle name="Título 1 1 1 5" xfId="81"/>
    <cellStyle name="Título 1 1 2" xfId="82"/>
    <cellStyle name="Título 1 1 2 2" xfId="83"/>
    <cellStyle name="Título 1 1 2 3" xfId="84"/>
    <cellStyle name="Título 1 1 2 4" xfId="85"/>
    <cellStyle name="Título 1 1 3" xfId="86"/>
    <cellStyle name="Título 1 1 4" xfId="87"/>
    <cellStyle name="Título 1 1 5" xfId="8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4586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9AFB7"/>
      <color rgb="FF008080"/>
      <color rgb="FF006666"/>
      <color rgb="FF00918E"/>
      <color rgb="FF12A7AE"/>
      <color rgb="FF00B0AC"/>
      <color rgb="FF009999"/>
      <color rgb="FF8AAC46"/>
      <color rgb="FF7C9B3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4.png"/><Relationship Id="rId3" Type="http://schemas.openxmlformats.org/officeDocument/2006/relationships/image" Target="../media/image16.jpeg"/><Relationship Id="rId7" Type="http://schemas.openxmlformats.org/officeDocument/2006/relationships/image" Target="../media/image12.png"/><Relationship Id="rId12" Type="http://schemas.openxmlformats.org/officeDocument/2006/relationships/image" Target="../media/image23.jpeg"/><Relationship Id="rId17" Type="http://schemas.openxmlformats.org/officeDocument/2006/relationships/image" Target="../media/image28.jpeg"/><Relationship Id="rId2" Type="http://schemas.openxmlformats.org/officeDocument/2006/relationships/image" Target="../media/image15.jpeg"/><Relationship Id="rId16" Type="http://schemas.openxmlformats.org/officeDocument/2006/relationships/image" Target="../media/image27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2.jpeg"/><Relationship Id="rId5" Type="http://schemas.openxmlformats.org/officeDocument/2006/relationships/image" Target="../media/image18.jpeg"/><Relationship Id="rId15" Type="http://schemas.openxmlformats.org/officeDocument/2006/relationships/image" Target="../media/image26.jpeg"/><Relationship Id="rId10" Type="http://schemas.openxmlformats.org/officeDocument/2006/relationships/image" Target="../media/image21.jpeg"/><Relationship Id="rId4" Type="http://schemas.openxmlformats.org/officeDocument/2006/relationships/image" Target="../media/image17.jpeg"/><Relationship Id="rId9" Type="http://schemas.openxmlformats.org/officeDocument/2006/relationships/image" Target="../media/image20.jpeg"/><Relationship Id="rId14" Type="http://schemas.openxmlformats.org/officeDocument/2006/relationships/image" Target="../media/image2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558800</xdr:colOff>
      <xdr:row>5</xdr:row>
      <xdr:rowOff>111125</xdr:rowOff>
    </xdr:from>
    <xdr:to>
      <xdr:col>13</xdr:col>
      <xdr:colOff>92075</xdr:colOff>
      <xdr:row>11</xdr:row>
      <xdr:rowOff>111126</xdr:rowOff>
    </xdr:to>
    <xdr:sp macro="" textlink="" fLocksText="0">
      <xdr:nvSpPr>
        <xdr:cNvPr id="1026" name="Text Box 39"/>
        <xdr:cNvSpPr txBox="1">
          <a:spLocks noChangeArrowheads="1"/>
        </xdr:cNvSpPr>
      </xdr:nvSpPr>
      <xdr:spPr bwMode="auto">
        <a:xfrm>
          <a:off x="669925" y="1444625"/>
          <a:ext cx="7486650" cy="104775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EXPORTAÇÕES DO CEARÁ NO ANO DE 2013, </a:t>
          </a: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 FOCO NO AGRONEGÓCIO</a:t>
          </a: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15876</xdr:colOff>
      <xdr:row>17</xdr:row>
      <xdr:rowOff>152399</xdr:rowOff>
    </xdr:from>
    <xdr:to>
      <xdr:col>3</xdr:col>
      <xdr:colOff>457201</xdr:colOff>
      <xdr:row>55</xdr:row>
      <xdr:rowOff>111125</xdr:rowOff>
    </xdr:to>
    <xdr:grpSp>
      <xdr:nvGrpSpPr>
        <xdr:cNvPr id="705430" name="Group 40"/>
        <xdr:cNvGrpSpPr>
          <a:grpSpLocks/>
        </xdr:cNvGrpSpPr>
      </xdr:nvGrpSpPr>
      <xdr:grpSpPr bwMode="auto">
        <a:xfrm>
          <a:off x="15876" y="3581399"/>
          <a:ext cx="1822450" cy="6626226"/>
          <a:chOff x="235" y="4541"/>
          <a:chExt cx="2505" cy="7984"/>
        </a:xfrm>
      </xdr:grpSpPr>
      <xdr:grpSp>
        <xdr:nvGrpSpPr>
          <xdr:cNvPr id="705451" name="Group 41"/>
          <xdr:cNvGrpSpPr>
            <a:grpSpLocks/>
          </xdr:cNvGrpSpPr>
        </xdr:nvGrpSpPr>
        <xdr:grpSpPr bwMode="auto">
          <a:xfrm>
            <a:off x="235" y="4541"/>
            <a:ext cx="2499" cy="1684"/>
            <a:chOff x="235" y="4541"/>
            <a:chExt cx="2499" cy="1684"/>
          </a:xfrm>
        </xdr:grpSpPr>
        <xdr:pic>
          <xdr:nvPicPr>
            <xdr:cNvPr id="705464" name="Picture 4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292" y="4541"/>
              <a:ext cx="2442" cy="168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0" name="Text Box 43"/>
            <xdr:cNvSpPr txBox="1">
              <a:spLocks noChangeArrowheads="1"/>
            </xdr:cNvSpPr>
          </xdr:nvSpPr>
          <xdr:spPr bwMode="auto">
            <a:xfrm>
              <a:off x="235" y="4824"/>
              <a:ext cx="1913" cy="79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Flores</a:t>
              </a:r>
            </a:p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Tropicais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2" name="Group 44"/>
          <xdr:cNvGrpSpPr>
            <a:grpSpLocks/>
          </xdr:cNvGrpSpPr>
        </xdr:nvGrpSpPr>
        <xdr:grpSpPr bwMode="auto">
          <a:xfrm>
            <a:off x="250" y="6155"/>
            <a:ext cx="2485" cy="1580"/>
            <a:chOff x="250" y="6155"/>
            <a:chExt cx="2485" cy="1580"/>
          </a:xfrm>
        </xdr:grpSpPr>
        <xdr:pic>
          <xdr:nvPicPr>
            <xdr:cNvPr id="705462" name="Picture 4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/>
            <a:srcRect/>
            <a:stretch>
              <a:fillRect/>
            </a:stretch>
          </xdr:blipFill>
          <xdr:spPr bwMode="auto">
            <a:xfrm>
              <a:off x="268" y="6155"/>
              <a:ext cx="2467" cy="158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3" name="Text Box 46"/>
            <xdr:cNvSpPr txBox="1">
              <a:spLocks noChangeArrowheads="1"/>
            </xdr:cNvSpPr>
          </xdr:nvSpPr>
          <xdr:spPr bwMode="auto">
            <a:xfrm>
              <a:off x="250" y="6604"/>
              <a:ext cx="1336" cy="50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Rosas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3" name="Group 47"/>
          <xdr:cNvGrpSpPr>
            <a:grpSpLocks/>
          </xdr:cNvGrpSpPr>
        </xdr:nvGrpSpPr>
        <xdr:grpSpPr bwMode="auto">
          <a:xfrm>
            <a:off x="235" y="7726"/>
            <a:ext cx="2497" cy="1514"/>
            <a:chOff x="235" y="7726"/>
            <a:chExt cx="2497" cy="1514"/>
          </a:xfrm>
        </xdr:grpSpPr>
        <xdr:pic>
          <xdr:nvPicPr>
            <xdr:cNvPr id="705460" name="Picture 4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/>
            <a:srcRect/>
            <a:stretch>
              <a:fillRect/>
            </a:stretch>
          </xdr:blipFill>
          <xdr:spPr bwMode="auto">
            <a:xfrm>
              <a:off x="262" y="7726"/>
              <a:ext cx="2470" cy="151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6" name="Text Box 49"/>
            <xdr:cNvSpPr txBox="1">
              <a:spLocks noChangeArrowheads="1"/>
            </xdr:cNvSpPr>
          </xdr:nvSpPr>
          <xdr:spPr bwMode="auto">
            <a:xfrm>
              <a:off x="235" y="8115"/>
              <a:ext cx="1943" cy="5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Castanha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4" name="Group 50"/>
          <xdr:cNvGrpSpPr>
            <a:grpSpLocks/>
          </xdr:cNvGrpSpPr>
        </xdr:nvGrpSpPr>
        <xdr:grpSpPr bwMode="auto">
          <a:xfrm>
            <a:off x="272" y="9244"/>
            <a:ext cx="2468" cy="1641"/>
            <a:chOff x="272" y="9244"/>
            <a:chExt cx="2468" cy="1641"/>
          </a:xfrm>
        </xdr:grpSpPr>
        <xdr:pic>
          <xdr:nvPicPr>
            <xdr:cNvPr id="705458" name="Picture 5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/>
            <a:srcRect/>
            <a:stretch>
              <a:fillRect/>
            </a:stretch>
          </xdr:blipFill>
          <xdr:spPr bwMode="auto">
            <a:xfrm>
              <a:off x="272" y="9244"/>
              <a:ext cx="2468" cy="1641"/>
            </a:xfrm>
            <a:prstGeom prst="rect">
              <a:avLst/>
            </a:prstGeom>
            <a:solidFill>
              <a:srgbClr val="FFFFFF"/>
            </a:solidFill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9" name="Text Box 52"/>
            <xdr:cNvSpPr txBox="1">
              <a:spLocks noChangeArrowheads="1"/>
            </xdr:cNvSpPr>
          </xdr:nvSpPr>
          <xdr:spPr bwMode="auto">
            <a:xfrm>
              <a:off x="417" y="9990"/>
              <a:ext cx="1412" cy="431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Frutas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chemeClr val="bg1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5" name="Group 53"/>
          <xdr:cNvGrpSpPr>
            <a:grpSpLocks/>
          </xdr:cNvGrpSpPr>
        </xdr:nvGrpSpPr>
        <xdr:grpSpPr bwMode="auto">
          <a:xfrm>
            <a:off x="250" y="10985"/>
            <a:ext cx="2444" cy="1540"/>
            <a:chOff x="250" y="10985"/>
            <a:chExt cx="2444" cy="1540"/>
          </a:xfrm>
        </xdr:grpSpPr>
        <xdr:pic>
          <xdr:nvPicPr>
            <xdr:cNvPr id="70545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/>
            <a:srcRect/>
            <a:stretch>
              <a:fillRect/>
            </a:stretch>
          </xdr:blipFill>
          <xdr:spPr bwMode="auto">
            <a:xfrm>
              <a:off x="268" y="10985"/>
              <a:ext cx="2426" cy="154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42" name="Text Box 55"/>
            <xdr:cNvSpPr txBox="1">
              <a:spLocks noChangeArrowheads="1"/>
            </xdr:cNvSpPr>
          </xdr:nvSpPr>
          <xdr:spPr bwMode="auto">
            <a:xfrm>
              <a:off x="250" y="11581"/>
              <a:ext cx="1533" cy="48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Couros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10</xdr:col>
      <xdr:colOff>619126</xdr:colOff>
      <xdr:row>18</xdr:row>
      <xdr:rowOff>9524</xdr:rowOff>
    </xdr:from>
    <xdr:to>
      <xdr:col>14</xdr:col>
      <xdr:colOff>234995</xdr:colOff>
      <xdr:row>55</xdr:row>
      <xdr:rowOff>133651</xdr:rowOff>
    </xdr:to>
    <xdr:grpSp>
      <xdr:nvGrpSpPr>
        <xdr:cNvPr id="705431" name="Group 56"/>
        <xdr:cNvGrpSpPr>
          <a:grpSpLocks/>
        </xdr:cNvGrpSpPr>
      </xdr:nvGrpSpPr>
      <xdr:grpSpPr bwMode="auto">
        <a:xfrm>
          <a:off x="6445251" y="3613149"/>
          <a:ext cx="2171744" cy="6617002"/>
          <a:chOff x="10007" y="4601"/>
          <a:chExt cx="2514" cy="7915"/>
        </a:xfrm>
      </xdr:grpSpPr>
      <xdr:grpSp>
        <xdr:nvGrpSpPr>
          <xdr:cNvPr id="705436" name="Group 57"/>
          <xdr:cNvGrpSpPr>
            <a:grpSpLocks/>
          </xdr:cNvGrpSpPr>
        </xdr:nvGrpSpPr>
        <xdr:grpSpPr bwMode="auto">
          <a:xfrm>
            <a:off x="10007" y="4601"/>
            <a:ext cx="2514" cy="1649"/>
            <a:chOff x="10007" y="4601"/>
            <a:chExt cx="2514" cy="1649"/>
          </a:xfrm>
        </xdr:grpSpPr>
        <xdr:pic>
          <xdr:nvPicPr>
            <xdr:cNvPr id="705449" name="Picture 5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/>
            <a:srcRect/>
            <a:stretch>
              <a:fillRect/>
            </a:stretch>
          </xdr:blipFill>
          <xdr:spPr bwMode="auto">
            <a:xfrm>
              <a:off x="10054" y="4601"/>
              <a:ext cx="2467" cy="164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46" name="Text Box 59"/>
            <xdr:cNvSpPr txBox="1">
              <a:spLocks noChangeArrowheads="1"/>
            </xdr:cNvSpPr>
          </xdr:nvSpPr>
          <xdr:spPr bwMode="auto">
            <a:xfrm>
              <a:off x="10007" y="5182"/>
              <a:ext cx="757" cy="9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90000" tIns="46800" rIns="90000" bIns="46800" anchor="t" upright="1">
              <a:sp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Mel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37" name="Group 60"/>
          <xdr:cNvGrpSpPr>
            <a:grpSpLocks/>
          </xdr:cNvGrpSpPr>
        </xdr:nvGrpSpPr>
        <xdr:grpSpPr bwMode="auto">
          <a:xfrm>
            <a:off x="10052" y="6290"/>
            <a:ext cx="2449" cy="1546"/>
            <a:chOff x="10052" y="6290"/>
            <a:chExt cx="2449" cy="1546"/>
          </a:xfrm>
        </xdr:grpSpPr>
        <xdr:pic>
          <xdr:nvPicPr>
            <xdr:cNvPr id="705447" name="Picture 6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0052" y="6290"/>
              <a:ext cx="2449" cy="15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49" name="Text Box 62"/>
            <xdr:cNvSpPr txBox="1">
              <a:spLocks noChangeArrowheads="1"/>
            </xdr:cNvSpPr>
          </xdr:nvSpPr>
          <xdr:spPr bwMode="auto">
            <a:xfrm>
              <a:off x="10057" y="6573"/>
              <a:ext cx="1476" cy="9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none" lIns="90000" tIns="46800" rIns="90000" bIns="46800" anchor="t" upright="1">
              <a:sp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Pescado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38" name="Group 63"/>
          <xdr:cNvGrpSpPr>
            <a:grpSpLocks/>
          </xdr:cNvGrpSpPr>
        </xdr:nvGrpSpPr>
        <xdr:grpSpPr bwMode="auto">
          <a:xfrm>
            <a:off x="10031" y="7876"/>
            <a:ext cx="2483" cy="1630"/>
            <a:chOff x="10031" y="7876"/>
            <a:chExt cx="2483" cy="1630"/>
          </a:xfrm>
        </xdr:grpSpPr>
        <xdr:pic>
          <xdr:nvPicPr>
            <xdr:cNvPr id="705445" name="Picture 6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/>
            <a:srcRect/>
            <a:stretch>
              <a:fillRect/>
            </a:stretch>
          </xdr:blipFill>
          <xdr:spPr bwMode="auto">
            <a:xfrm>
              <a:off x="10031" y="7876"/>
              <a:ext cx="2483" cy="163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52" name="Text Box 65"/>
            <xdr:cNvSpPr txBox="1">
              <a:spLocks noChangeArrowheads="1"/>
            </xdr:cNvSpPr>
          </xdr:nvSpPr>
          <xdr:spPr bwMode="auto">
            <a:xfrm>
              <a:off x="10171" y="8356"/>
              <a:ext cx="1564" cy="46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Camarão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39" name="Group 66"/>
          <xdr:cNvGrpSpPr>
            <a:grpSpLocks/>
          </xdr:cNvGrpSpPr>
        </xdr:nvGrpSpPr>
        <xdr:grpSpPr bwMode="auto">
          <a:xfrm>
            <a:off x="10036" y="9536"/>
            <a:ext cx="2462" cy="1525"/>
            <a:chOff x="10036" y="9536"/>
            <a:chExt cx="2462" cy="1525"/>
          </a:xfrm>
        </xdr:grpSpPr>
        <xdr:pic>
          <xdr:nvPicPr>
            <xdr:cNvPr id="705443" name="Picture 6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/>
            <a:srcRect b="31125"/>
            <a:stretch>
              <a:fillRect/>
            </a:stretch>
          </xdr:blipFill>
          <xdr:spPr bwMode="auto">
            <a:xfrm>
              <a:off x="10036" y="9536"/>
              <a:ext cx="2462" cy="152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55" name="Text Box 68"/>
            <xdr:cNvSpPr txBox="1">
              <a:spLocks noChangeArrowheads="1"/>
            </xdr:cNvSpPr>
          </xdr:nvSpPr>
          <xdr:spPr bwMode="auto">
            <a:xfrm>
              <a:off x="10146" y="10018"/>
              <a:ext cx="1607" cy="473"/>
            </a:xfrm>
            <a:prstGeom prst="rect">
              <a:avLst/>
            </a:prstGeom>
            <a:solidFill>
              <a:srgbClr val="FFFFFF"/>
            </a:solidFill>
            <a:ln w="9525">
              <a:noFill/>
              <a:round/>
              <a:headEnd/>
              <a:tailEnd/>
            </a:ln>
            <a:effectLst/>
          </xdr:spPr>
          <xdr:txBody>
            <a:bodyPr vertOverflow="clip" wrap="square" lIns="90000" tIns="46800" rIns="90000" bIns="46800" anchor="t" upright="1"/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000000"/>
                  </a:solidFill>
                  <a:latin typeface="Tahoma"/>
                  <a:cs typeface="Tahoma"/>
                </a:rPr>
                <a:t>Calçados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40" name="Group 69"/>
          <xdr:cNvGrpSpPr>
            <a:grpSpLocks/>
          </xdr:cNvGrpSpPr>
        </xdr:nvGrpSpPr>
        <xdr:grpSpPr bwMode="auto">
          <a:xfrm>
            <a:off x="10062" y="11047"/>
            <a:ext cx="2438" cy="1469"/>
            <a:chOff x="10062" y="11047"/>
            <a:chExt cx="2438" cy="1469"/>
          </a:xfrm>
        </xdr:grpSpPr>
        <xdr:pic>
          <xdr:nvPicPr>
            <xdr:cNvPr id="705441" name="Picture 7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 r="28172"/>
            <a:stretch>
              <a:fillRect/>
            </a:stretch>
          </xdr:blipFill>
          <xdr:spPr bwMode="auto">
            <a:xfrm>
              <a:off x="10062" y="11047"/>
              <a:ext cx="2438" cy="146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58" name="Text Box 71"/>
            <xdr:cNvSpPr txBox="1">
              <a:spLocks noChangeArrowheads="1"/>
            </xdr:cNvSpPr>
          </xdr:nvSpPr>
          <xdr:spPr bwMode="auto">
            <a:xfrm>
              <a:off x="10171" y="11638"/>
              <a:ext cx="1110" cy="49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Sucos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3</xdr:col>
      <xdr:colOff>419100</xdr:colOff>
      <xdr:row>17</xdr:row>
      <xdr:rowOff>161924</xdr:rowOff>
    </xdr:from>
    <xdr:to>
      <xdr:col>11</xdr:col>
      <xdr:colOff>47625</xdr:colOff>
      <xdr:row>56</xdr:row>
      <xdr:rowOff>0</xdr:rowOff>
    </xdr:to>
    <xdr:pic>
      <xdr:nvPicPr>
        <xdr:cNvPr id="70543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00225" y="3590924"/>
          <a:ext cx="4708525" cy="6680201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590550</xdr:colOff>
      <xdr:row>1</xdr:row>
      <xdr:rowOff>76200</xdr:rowOff>
    </xdr:from>
    <xdr:to>
      <xdr:col>13</xdr:col>
      <xdr:colOff>295275</xdr:colOff>
      <xdr:row>3</xdr:row>
      <xdr:rowOff>38100</xdr:rowOff>
    </xdr:to>
    <xdr:pic>
      <xdr:nvPicPr>
        <xdr:cNvPr id="705433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619750" y="257175"/>
          <a:ext cx="2552700" cy="781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6350</xdr:colOff>
      <xdr:row>1</xdr:row>
      <xdr:rowOff>85725</xdr:rowOff>
    </xdr:from>
    <xdr:to>
      <xdr:col>6</xdr:col>
      <xdr:colOff>574675</xdr:colOff>
      <xdr:row>3</xdr:row>
      <xdr:rowOff>57150</xdr:rowOff>
    </xdr:to>
    <xdr:pic>
      <xdr:nvPicPr>
        <xdr:cNvPr id="705434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7475" y="260350"/>
          <a:ext cx="3743325" cy="781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200025</xdr:colOff>
      <xdr:row>13</xdr:row>
      <xdr:rowOff>66675</xdr:rowOff>
    </xdr:from>
    <xdr:to>
      <xdr:col>9</xdr:col>
      <xdr:colOff>390525</xdr:colOff>
      <xdr:row>15</xdr:row>
      <xdr:rowOff>171450</xdr:rowOff>
    </xdr:to>
    <xdr:sp macro="" textlink="" fLocksText="0">
      <xdr:nvSpPr>
        <xdr:cNvPr id="1062" name="Rectangle 39"/>
        <xdr:cNvSpPr>
          <a:spLocks noChangeArrowheads="1"/>
        </xdr:cNvSpPr>
      </xdr:nvSpPr>
      <xdr:spPr bwMode="auto">
        <a:xfrm>
          <a:off x="2851150" y="2797175"/>
          <a:ext cx="2730500" cy="454025"/>
        </a:xfrm>
        <a:prstGeom prst="rect">
          <a:avLst/>
        </a:prstGeom>
        <a:solidFill>
          <a:srgbClr val="008080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Janeiro -   Novembro  2013</a:t>
          </a:r>
        </a:p>
      </xdr:txBody>
    </xdr:sp>
    <xdr:clientData/>
  </xdr:twoCellAnchor>
  <xdr:twoCellAnchor>
    <xdr:from>
      <xdr:col>3</xdr:col>
      <xdr:colOff>523875</xdr:colOff>
      <xdr:row>61</xdr:row>
      <xdr:rowOff>0</xdr:rowOff>
    </xdr:from>
    <xdr:to>
      <xdr:col>10</xdr:col>
      <xdr:colOff>498474</xdr:colOff>
      <xdr:row>63</xdr:row>
      <xdr:rowOff>95250</xdr:rowOff>
    </xdr:to>
    <xdr:sp macro="" textlink="" fLocksText="0">
      <xdr:nvSpPr>
        <xdr:cNvPr id="40" name="Rectangle 39"/>
        <xdr:cNvSpPr>
          <a:spLocks noChangeArrowheads="1"/>
        </xdr:cNvSpPr>
      </xdr:nvSpPr>
      <xdr:spPr bwMode="auto">
        <a:xfrm>
          <a:off x="1905000" y="11239500"/>
          <a:ext cx="4419599" cy="444500"/>
        </a:xfrm>
        <a:prstGeom prst="rect">
          <a:avLst/>
        </a:prstGeom>
        <a:solidFill>
          <a:srgbClr val="09AFB7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Fortaleza - Ceará - Brasil,   20 de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dezembro</a:t>
          </a: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de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12</xdr:row>
      <xdr:rowOff>28575</xdr:rowOff>
    </xdr:from>
    <xdr:to>
      <xdr:col>8</xdr:col>
      <xdr:colOff>0</xdr:colOff>
      <xdr:row>15</xdr:row>
      <xdr:rowOff>45208</xdr:rowOff>
    </xdr:to>
    <xdr:pic>
      <xdr:nvPicPr>
        <xdr:cNvPr id="709778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86300" y="2857500"/>
          <a:ext cx="914400" cy="5595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826008</xdr:colOff>
      <xdr:row>17</xdr:row>
      <xdr:rowOff>95249</xdr:rowOff>
    </xdr:from>
    <xdr:to>
      <xdr:col>9</xdr:col>
      <xdr:colOff>235363</xdr:colOff>
      <xdr:row>21</xdr:row>
      <xdr:rowOff>161924</xdr:rowOff>
    </xdr:to>
    <xdr:pic>
      <xdr:nvPicPr>
        <xdr:cNvPr id="70977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07533" y="3829049"/>
          <a:ext cx="1209580" cy="7905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257175</xdr:colOff>
      <xdr:row>12</xdr:row>
      <xdr:rowOff>104775</xdr:rowOff>
    </xdr:from>
    <xdr:to>
      <xdr:col>3</xdr:col>
      <xdr:colOff>590550</xdr:colOff>
      <xdr:row>15</xdr:row>
      <xdr:rowOff>92075</xdr:rowOff>
    </xdr:to>
    <xdr:pic>
      <xdr:nvPicPr>
        <xdr:cNvPr id="709780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4825" y="2933700"/>
          <a:ext cx="1590675" cy="530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28575</xdr:colOff>
      <xdr:row>12</xdr:row>
      <xdr:rowOff>9525</xdr:rowOff>
    </xdr:from>
    <xdr:to>
      <xdr:col>6</xdr:col>
      <xdr:colOff>228600</xdr:colOff>
      <xdr:row>15</xdr:row>
      <xdr:rowOff>72869</xdr:rowOff>
    </xdr:to>
    <xdr:pic>
      <xdr:nvPicPr>
        <xdr:cNvPr id="709781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90825" y="2838450"/>
          <a:ext cx="1190625" cy="60626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533400</xdr:colOff>
      <xdr:row>17</xdr:row>
      <xdr:rowOff>131984</xdr:rowOff>
    </xdr:from>
    <xdr:to>
      <xdr:col>5</xdr:col>
      <xdr:colOff>866775</xdr:colOff>
      <xdr:row>21</xdr:row>
      <xdr:rowOff>140424</xdr:rowOff>
    </xdr:to>
    <xdr:pic>
      <xdr:nvPicPr>
        <xdr:cNvPr id="709782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38350" y="3865784"/>
          <a:ext cx="1590675" cy="73234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387790</xdr:colOff>
      <xdr:row>17</xdr:row>
      <xdr:rowOff>171451</xdr:rowOff>
    </xdr:from>
    <xdr:to>
      <xdr:col>3</xdr:col>
      <xdr:colOff>152400</xdr:colOff>
      <xdr:row>22</xdr:row>
      <xdr:rowOff>85726</xdr:rowOff>
    </xdr:to>
    <xdr:pic>
      <xdr:nvPicPr>
        <xdr:cNvPr id="709783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35440" y="3905251"/>
          <a:ext cx="1021910" cy="819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409575</xdr:colOff>
      <xdr:row>0</xdr:row>
      <xdr:rowOff>47625</xdr:rowOff>
    </xdr:from>
    <xdr:to>
      <xdr:col>10</xdr:col>
      <xdr:colOff>352425</xdr:colOff>
      <xdr:row>2</xdr:row>
      <xdr:rowOff>95250</xdr:rowOff>
    </xdr:to>
    <xdr:pic>
      <xdr:nvPicPr>
        <xdr:cNvPr id="709784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91100" y="47625"/>
          <a:ext cx="2524125" cy="8382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0</xdr:row>
      <xdr:rowOff>38100</xdr:rowOff>
    </xdr:from>
    <xdr:to>
      <xdr:col>6</xdr:col>
      <xdr:colOff>152400</xdr:colOff>
      <xdr:row>2</xdr:row>
      <xdr:rowOff>66675</xdr:rowOff>
    </xdr:to>
    <xdr:pic>
      <xdr:nvPicPr>
        <xdr:cNvPr id="709785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575" y="38100"/>
          <a:ext cx="3876675" cy="819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8</xdr:col>
      <xdr:colOff>580276</xdr:colOff>
      <xdr:row>11</xdr:row>
      <xdr:rowOff>104775</xdr:rowOff>
    </xdr:from>
    <xdr:to>
      <xdr:col>10</xdr:col>
      <xdr:colOff>85725</xdr:colOff>
      <xdr:row>15</xdr:row>
      <xdr:rowOff>95250</xdr:rowOff>
    </xdr:to>
    <xdr:pic>
      <xdr:nvPicPr>
        <xdr:cNvPr id="709786" name="Imagem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180976" y="2752725"/>
          <a:ext cx="1067549" cy="714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9</xdr:col>
      <xdr:colOff>361950</xdr:colOff>
      <xdr:row>19</xdr:row>
      <xdr:rowOff>171450</xdr:rowOff>
    </xdr:from>
    <xdr:to>
      <xdr:col>11</xdr:col>
      <xdr:colOff>38100</xdr:colOff>
      <xdr:row>27</xdr:row>
      <xdr:rowOff>123825</xdr:rowOff>
    </xdr:to>
    <xdr:pic>
      <xdr:nvPicPr>
        <xdr:cNvPr id="709787" name="Imagem 11" descr="LOGO_CSComerci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743700" y="4267200"/>
          <a:ext cx="8382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880687</xdr:colOff>
      <xdr:row>23</xdr:row>
      <xdr:rowOff>161925</xdr:rowOff>
    </xdr:from>
    <xdr:to>
      <xdr:col>9</xdr:col>
      <xdr:colOff>142875</xdr:colOff>
      <xdr:row>26</xdr:row>
      <xdr:rowOff>85725</xdr:rowOff>
    </xdr:to>
    <xdr:pic>
      <xdr:nvPicPr>
        <xdr:cNvPr id="709788" name="Imagem 12" descr="CSTIC-Logo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62212" y="4981575"/>
          <a:ext cx="1062413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361949</xdr:colOff>
      <xdr:row>17</xdr:row>
      <xdr:rowOff>38099</xdr:rowOff>
    </xdr:from>
    <xdr:to>
      <xdr:col>7</xdr:col>
      <xdr:colOff>400050</xdr:colOff>
      <xdr:row>22</xdr:row>
      <xdr:rowOff>114049</xdr:rowOff>
    </xdr:to>
    <xdr:pic>
      <xdr:nvPicPr>
        <xdr:cNvPr id="709789" name="Imagem 15" descr="CS TILAPIA LOGO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114799" y="3771899"/>
          <a:ext cx="866776" cy="980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771525</xdr:colOff>
      <xdr:row>27</xdr:row>
      <xdr:rowOff>142875</xdr:rowOff>
    </xdr:from>
    <xdr:to>
      <xdr:col>6</xdr:col>
      <xdr:colOff>452438</xdr:colOff>
      <xdr:row>32</xdr:row>
      <xdr:rowOff>38100</xdr:rowOff>
    </xdr:to>
    <xdr:pic>
      <xdr:nvPicPr>
        <xdr:cNvPr id="709792" name="Imagem 19" descr="2011.06.28 - Logo Vertical CS Eólica.bmp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33775" y="5686425"/>
          <a:ext cx="671513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476250</xdr:colOff>
      <xdr:row>23</xdr:row>
      <xdr:rowOff>86536</xdr:rowOff>
    </xdr:from>
    <xdr:to>
      <xdr:col>6</xdr:col>
      <xdr:colOff>626064</xdr:colOff>
      <xdr:row>26</xdr:row>
      <xdr:rowOff>76200</xdr:rowOff>
    </xdr:to>
    <xdr:pic>
      <xdr:nvPicPr>
        <xdr:cNvPr id="20" name="Imagem 19" descr="2011.06.28 - Logo Horizontal CS Eólica.bmp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38500" y="4906186"/>
          <a:ext cx="1140414" cy="532589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23</xdr:row>
      <xdr:rowOff>152400</xdr:rowOff>
    </xdr:from>
    <xdr:to>
      <xdr:col>3</xdr:col>
      <xdr:colOff>549172</xdr:colOff>
      <xdr:row>27</xdr:row>
      <xdr:rowOff>77342</xdr:rowOff>
    </xdr:to>
    <xdr:pic>
      <xdr:nvPicPr>
        <xdr:cNvPr id="21" name="Imagem 20" descr="cs eventos I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62075" y="4972050"/>
          <a:ext cx="692047" cy="648842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34</xdr:row>
      <xdr:rowOff>9525</xdr:rowOff>
    </xdr:from>
    <xdr:to>
      <xdr:col>10</xdr:col>
      <xdr:colOff>352425</xdr:colOff>
      <xdr:row>53</xdr:row>
      <xdr:rowOff>95249</xdr:rowOff>
    </xdr:to>
    <xdr:sp macro="" textlink="">
      <xdr:nvSpPr>
        <xdr:cNvPr id="18" name="CustomShape 2"/>
        <xdr:cNvSpPr>
          <a:spLocks noChangeArrowheads="1"/>
        </xdr:cNvSpPr>
      </xdr:nvSpPr>
      <xdr:spPr bwMode="auto">
        <a:xfrm>
          <a:off x="177800" y="6096000"/>
          <a:ext cx="7337425" cy="3695699"/>
        </a:xfrm>
        <a:prstGeom prst="roundRect">
          <a:avLst>
            <a:gd name="adj" fmla="val 23445"/>
          </a:avLst>
        </a:prstGeom>
        <a:solidFill>
          <a:srgbClr val="09AFB7"/>
        </a:solidFill>
        <a:ln w="57240">
          <a:solidFill>
            <a:srgbClr val="FFFFFF"/>
          </a:solidFill>
          <a:round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Câmaras Setoriais do Agronegócio (Caju, Camarão,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arnaúba, Frutas, Flores, Leite, Mel, Tilápia, 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Trigo e Ovinocaprinos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)</a:t>
          </a:r>
          <a:endParaRPr lang="pt-BR" sz="1200" b="1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Audiovisual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Imobiliária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do Comércio e Serviços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Eólica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Eventos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Metalurgia, Metal-mecânica e  Eletro-eletrônico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Setorial Mineral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de Reciclagem </a:t>
          </a:r>
          <a:endParaRPr lang="pt-BR" sz="1200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da Saúde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Tecnologia da Informação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Vestuário</a:t>
          </a: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Temática de Logística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276223</xdr:colOff>
      <xdr:row>33</xdr:row>
      <xdr:rowOff>76200</xdr:rowOff>
    </xdr:from>
    <xdr:to>
      <xdr:col>9</xdr:col>
      <xdr:colOff>28574</xdr:colOff>
      <xdr:row>38</xdr:row>
      <xdr:rowOff>95250</xdr:rowOff>
    </xdr:to>
    <xdr:sp macro="" textlink="">
      <xdr:nvSpPr>
        <xdr:cNvPr id="17" name="CustomShape 7"/>
        <xdr:cNvSpPr>
          <a:spLocks noChangeArrowheads="1"/>
        </xdr:cNvSpPr>
      </xdr:nvSpPr>
      <xdr:spPr bwMode="auto">
        <a:xfrm>
          <a:off x="1152523" y="6705600"/>
          <a:ext cx="5257801" cy="962025"/>
        </a:xfrm>
        <a:prstGeom prst="roundRect">
          <a:avLst>
            <a:gd name="adj" fmla="val 3602"/>
          </a:avLst>
        </a:prstGeom>
        <a:solidFill>
          <a:srgbClr val="008080"/>
        </a:solidFill>
        <a:ln>
          <a:noFill/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 algn="ctr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Total 22 Câmaras Formadas:</a:t>
          </a:r>
        </a:p>
        <a:p>
          <a:pPr algn="l"/>
          <a:endParaRPr lang="pt-BR" sz="1400" b="1">
            <a:solidFill>
              <a:srgbClr val="FFFFFF"/>
            </a:solidFill>
            <a:latin typeface="Arial" pitchFamily="34" charset="0"/>
            <a:cs typeface="Arial" pitchFamily="34" charset="0"/>
          </a:endParaRPr>
        </a:p>
        <a:p>
          <a:pPr algn="l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21  câmaras setoriais, sendo 10 de agronegócios</a:t>
          </a:r>
        </a:p>
        <a:p>
          <a:pPr algn="l"/>
          <a:r>
            <a:rPr lang="pt-BR" sz="1400" b="1" baseline="0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</a:t>
          </a:r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01  câmara temática</a:t>
          </a:r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561976</xdr:colOff>
      <xdr:row>28</xdr:row>
      <xdr:rowOff>114300</xdr:rowOff>
    </xdr:from>
    <xdr:to>
      <xdr:col>4</xdr:col>
      <xdr:colOff>359658</xdr:colOff>
      <xdr:row>31</xdr:row>
      <xdr:rowOff>140207</xdr:rowOff>
    </xdr:to>
    <xdr:pic>
      <xdr:nvPicPr>
        <xdr:cNvPr id="19" name="Imagem 18" descr="Cs Eletrometal_Logomarca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09626" y="5838825"/>
          <a:ext cx="1683632" cy="568832"/>
        </a:xfrm>
        <a:prstGeom prst="rect">
          <a:avLst/>
        </a:prstGeom>
      </xdr:spPr>
    </xdr:pic>
    <xdr:clientData/>
  </xdr:twoCellAnchor>
  <xdr:twoCellAnchor editAs="oneCell">
    <xdr:from>
      <xdr:col>8</xdr:col>
      <xdr:colOff>47626</xdr:colOff>
      <xdr:row>27</xdr:row>
      <xdr:rowOff>104775</xdr:rowOff>
    </xdr:from>
    <xdr:to>
      <xdr:col>9</xdr:col>
      <xdr:colOff>163380</xdr:colOff>
      <xdr:row>32</xdr:row>
      <xdr:rowOff>104775</xdr:rowOff>
    </xdr:to>
    <xdr:pic>
      <xdr:nvPicPr>
        <xdr:cNvPr id="22" name="Imagem 21" descr="Cs Reciclagem_Logomarca Oficial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648326" y="5648325"/>
          <a:ext cx="896804" cy="904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28575</xdr:rowOff>
    </xdr:from>
    <xdr:to>
      <xdr:col>13</xdr:col>
      <xdr:colOff>0</xdr:colOff>
      <xdr:row>0</xdr:row>
      <xdr:rowOff>752475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0" y="28575"/>
          <a:ext cx="1085850" cy="7239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4</xdr:col>
      <xdr:colOff>457200</xdr:colOff>
      <xdr:row>0</xdr:row>
      <xdr:rowOff>685800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" y="0"/>
          <a:ext cx="3571875" cy="6858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221</xdr:col>
      <xdr:colOff>457200</xdr:colOff>
      <xdr:row>11</xdr:row>
      <xdr:rowOff>100012</xdr:rowOff>
    </xdr:from>
    <xdr:to>
      <xdr:col>235</xdr:col>
      <xdr:colOff>0</xdr:colOff>
      <xdr:row>21</xdr:row>
      <xdr:rowOff>4762</xdr:rowOff>
    </xdr:to>
    <xdr:sp macro="" textlink="">
      <xdr:nvSpPr>
        <xdr:cNvPr id="4" name="Rectangle 13"/>
        <xdr:cNvSpPr>
          <a:spLocks noChangeArrowheads="1"/>
        </xdr:cNvSpPr>
      </xdr:nvSpPr>
      <xdr:spPr bwMode="auto">
        <a:xfrm>
          <a:off x="185023125" y="3414712"/>
          <a:ext cx="9144000" cy="1847850"/>
        </a:xfrm>
        <a:prstGeom prst="rect">
          <a:avLst/>
        </a:prstGeom>
        <a:solidFill>
          <a:srgbClr val="00ACB9"/>
        </a:solidFill>
        <a:ln w="9525">
          <a:noFill/>
          <a:miter lim="800000"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endParaRPr lang="pt-BR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28575</xdr:rowOff>
    </xdr:from>
    <xdr:to>
      <xdr:col>9</xdr:col>
      <xdr:colOff>876300</xdr:colOff>
      <xdr:row>0</xdr:row>
      <xdr:rowOff>857250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440775" y="28575"/>
          <a:ext cx="2114550" cy="8286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66675</xdr:rowOff>
    </xdr:from>
    <xdr:to>
      <xdr:col>7</xdr:col>
      <xdr:colOff>0</xdr:colOff>
      <xdr:row>0</xdr:row>
      <xdr:rowOff>714375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0" y="66675"/>
          <a:ext cx="6915150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9525</xdr:rowOff>
    </xdr:from>
    <xdr:to>
      <xdr:col>5</xdr:col>
      <xdr:colOff>0</xdr:colOff>
      <xdr:row>3</xdr:row>
      <xdr:rowOff>9525</xdr:rowOff>
    </xdr:to>
    <xdr:pic>
      <xdr:nvPicPr>
        <xdr:cNvPr id="2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9525"/>
          <a:ext cx="2486025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19049</xdr:colOff>
      <xdr:row>0</xdr:row>
      <xdr:rowOff>9525</xdr:rowOff>
    </xdr:from>
    <xdr:to>
      <xdr:col>5</xdr:col>
      <xdr:colOff>555212</xdr:colOff>
      <xdr:row>4</xdr:row>
      <xdr:rowOff>0</xdr:rowOff>
    </xdr:to>
    <xdr:pic>
      <xdr:nvPicPr>
        <xdr:cNvPr id="4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578" y="9525"/>
          <a:ext cx="3046281" cy="80850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121584</xdr:rowOff>
    </xdr:from>
    <xdr:to>
      <xdr:col>11</xdr:col>
      <xdr:colOff>56035</xdr:colOff>
      <xdr:row>3</xdr:row>
      <xdr:rowOff>98052</xdr:rowOff>
    </xdr:to>
    <xdr:pic>
      <xdr:nvPicPr>
        <xdr:cNvPr id="5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919205" y="121584"/>
          <a:ext cx="2252389" cy="63761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31750</xdr:colOff>
      <xdr:row>0</xdr:row>
      <xdr:rowOff>79375</xdr:rowOff>
    </xdr:from>
    <xdr:to>
      <xdr:col>34</xdr:col>
      <xdr:colOff>751417</xdr:colOff>
      <xdr:row>0</xdr:row>
      <xdr:rowOff>831850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0" y="79375"/>
          <a:ext cx="1694392" cy="7524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9525</xdr:colOff>
      <xdr:row>0</xdr:row>
      <xdr:rowOff>66676</xdr:rowOff>
    </xdr:from>
    <xdr:to>
      <xdr:col>4</xdr:col>
      <xdr:colOff>571500</xdr:colOff>
      <xdr:row>0</xdr:row>
      <xdr:rowOff>823564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25" y="66676"/>
          <a:ext cx="2990850" cy="75688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9525</xdr:rowOff>
    </xdr:from>
    <xdr:to>
      <xdr:col>5</xdr:col>
      <xdr:colOff>0</xdr:colOff>
      <xdr:row>3</xdr:row>
      <xdr:rowOff>9525</xdr:rowOff>
    </xdr:to>
    <xdr:pic>
      <xdr:nvPicPr>
        <xdr:cNvPr id="2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9525"/>
          <a:ext cx="2486025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19050</xdr:colOff>
      <xdr:row>0</xdr:row>
      <xdr:rowOff>9525</xdr:rowOff>
    </xdr:from>
    <xdr:to>
      <xdr:col>5</xdr:col>
      <xdr:colOff>0</xdr:colOff>
      <xdr:row>3</xdr:row>
      <xdr:rowOff>9525</xdr:rowOff>
    </xdr:to>
    <xdr:pic>
      <xdr:nvPicPr>
        <xdr:cNvPr id="4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9525"/>
          <a:ext cx="2486025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8</xdr:col>
      <xdr:colOff>0</xdr:colOff>
      <xdr:row>0</xdr:row>
      <xdr:rowOff>20731</xdr:rowOff>
    </xdr:from>
    <xdr:to>
      <xdr:col>11</xdr:col>
      <xdr:colOff>8</xdr:colOff>
      <xdr:row>2</xdr:row>
      <xdr:rowOff>154081</xdr:rowOff>
    </xdr:to>
    <xdr:pic>
      <xdr:nvPicPr>
        <xdr:cNvPr id="5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77118" y="20731"/>
          <a:ext cx="1669684" cy="63761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toria%20de%20Agroneg&#243;cios/cyro/ADECE/EXPORTA&#199;&#213;ES/2009/11.09/ExpCearenses2009%20NOVEMBRO%20com%20pe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4_Ago2012/Exporta&#231;&#245;es%202012/Exporta&#231;&#245;es%20Agosto2012/Brasil%20Cear&#225;_Jan_Fev_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4_Ago2012/Exporta&#231;&#245;es%202012/Exporta&#231;&#245;es%20Agosto2012/Brasil%20junho%20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4_Ago2012/Exporta&#231;&#245;es%202012/Exporta&#231;&#245;es%20Agosto2012/Brasil%20julho%20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4_Ago2012/Exporta&#231;&#245;es%202012/Exporta&#231;&#245;es%20Agosto2012/Brasil%20agosto%20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%202012/Exporta&#231;&#245;es%202012/Exporta&#231;&#245;es%20Dezembro2012/Brasil%20novemb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2/Exporta&#231;&#245;es2011/Exporta&#231;&#245;es%202011_Dezembro/Exporta&#231;&#245;es%202011_Dezembro_Dados/Exporta&#231;&#227;o%20frutas%20dezembro%20pa&#237;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iobaima/Documents/ADECE%202012/Exporta&#231;&#245;es%202012/Exporta&#231;&#245;es%20Dezembro2012/TOTAL%20ESTADOS%2020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Exporta&#231;&#245;esJunho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ExpCEDez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ExpCearenses_Dez_2013_comple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6"/>
      <sheetName val="Plan7"/>
      <sheetName val="Exportações Cearenses"/>
      <sheetName val="Comparativo com NE e Brasil"/>
      <sheetName val="Exportações Cearenses Agronegóc"/>
      <sheetName val="Exportações Cearenses Peso"/>
      <sheetName val="Export. Cear. Preço Médio"/>
      <sheetName val="Comparativo Frutas"/>
      <sheetName val="Plan2"/>
      <sheetName val="Plan3"/>
      <sheetName val="Plan4"/>
      <sheetName val="Ranking"/>
      <sheetName val="Plan1"/>
    </sheetNames>
    <sheetDataSet>
      <sheetData sheetId="0"/>
      <sheetData sheetId="1"/>
      <sheetData sheetId="2">
        <row r="13">
          <cell r="O13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R Frutas"/>
      <sheetName val="NCM 08"/>
      <sheetName val="NCM 08 s_Castanhas"/>
      <sheetName val="BRJan_Fev2012_2011"/>
      <sheetName val="CE"/>
      <sheetName val="BR_EstadosFev"/>
      <sheetName val="BR_Estados_Jan"/>
      <sheetName val="CearáMar"/>
      <sheetName val="BrasilMar"/>
    </sheetNames>
    <sheetDataSet>
      <sheetData sheetId="0" refreshError="1"/>
      <sheetData sheetId="1" refreshError="1"/>
      <sheetData sheetId="2" refreshError="1">
        <row r="134">
          <cell r="E134">
            <v>39223567</v>
          </cell>
          <cell r="G134">
            <v>32298167</v>
          </cell>
          <cell r="I134">
            <v>43096549</v>
          </cell>
        </row>
      </sheetData>
      <sheetData sheetId="3" refreshError="1"/>
      <sheetData sheetId="4" refreshError="1"/>
      <sheetData sheetId="5" refreshError="1">
        <row r="10">
          <cell r="D10">
            <v>18027792015</v>
          </cell>
        </row>
        <row r="2236">
          <cell r="D2236">
            <v>7645164</v>
          </cell>
        </row>
        <row r="3073">
          <cell r="D3073">
            <v>5569486</v>
          </cell>
        </row>
        <row r="3540">
          <cell r="D3540">
            <v>839266</v>
          </cell>
        </row>
        <row r="4334">
          <cell r="D4334">
            <v>4810874</v>
          </cell>
        </row>
        <row r="11994">
          <cell r="D11994">
            <v>5794278</v>
          </cell>
        </row>
      </sheetData>
      <sheetData sheetId="6" refreshError="1">
        <row r="6">
          <cell r="E6">
            <v>16141225427</v>
          </cell>
        </row>
        <row r="749">
          <cell r="E749">
            <v>14394852</v>
          </cell>
        </row>
        <row r="979">
          <cell r="E979">
            <v>9541999</v>
          </cell>
        </row>
        <row r="1116">
          <cell r="E1116">
            <v>1267399</v>
          </cell>
        </row>
        <row r="1361">
          <cell r="E1361">
            <v>3922807</v>
          </cell>
        </row>
        <row r="4460">
          <cell r="E4460">
            <v>6848691</v>
          </cell>
        </row>
      </sheetData>
      <sheetData sheetId="7" refreshError="1"/>
      <sheetData sheetId="8" refreshError="1">
        <row r="7">
          <cell r="E7">
            <v>20910732221</v>
          </cell>
        </row>
        <row r="2283">
          <cell r="E2283">
            <v>4936573</v>
          </cell>
        </row>
        <row r="3099">
          <cell r="E3099">
            <v>5532240</v>
          </cell>
        </row>
        <row r="3555">
          <cell r="E3555">
            <v>3123769</v>
          </cell>
        </row>
        <row r="4353">
          <cell r="E4353">
            <v>5660422</v>
          </cell>
        </row>
        <row r="11994">
          <cell r="E11994">
            <v>8183323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rasil"/>
      <sheetName val="08 Frutas"/>
      <sheetName val="Ceará"/>
      <sheetName val="Total_Estado"/>
      <sheetName val="Plan1"/>
      <sheetName val="Plan2"/>
      <sheetName val="Plan3"/>
      <sheetName val="Plan5"/>
    </sheetNames>
    <sheetDataSet>
      <sheetData sheetId="0" refreshError="1">
        <row r="2">
          <cell r="E2">
            <v>19566298497</v>
          </cell>
        </row>
        <row r="2453">
          <cell r="E2453">
            <v>3328714</v>
          </cell>
          <cell r="G2453">
            <v>1827047</v>
          </cell>
          <cell r="I2453">
            <v>1467873</v>
          </cell>
        </row>
        <row r="3211">
          <cell r="E3211">
            <v>3235638</v>
          </cell>
          <cell r="G3211">
            <v>1771697</v>
          </cell>
          <cell r="I3211">
            <v>1747454</v>
          </cell>
        </row>
        <row r="3686">
          <cell r="E3686">
            <v>3089571</v>
          </cell>
          <cell r="G3686">
            <v>4045099</v>
          </cell>
          <cell r="I3686">
            <v>2950502</v>
          </cell>
        </row>
        <row r="4531">
          <cell r="E4531">
            <v>6022643</v>
          </cell>
          <cell r="G4531">
            <v>4987846</v>
          </cell>
          <cell r="I4531">
            <v>4396525</v>
          </cell>
        </row>
        <row r="12228">
          <cell r="E12228">
            <v>8423468</v>
          </cell>
          <cell r="G12228">
            <v>7790424</v>
          </cell>
          <cell r="I12228">
            <v>6930102</v>
          </cell>
        </row>
      </sheetData>
      <sheetData sheetId="1" refreshError="1">
        <row r="6">
          <cell r="E6">
            <v>37176458</v>
          </cell>
          <cell r="G6">
            <v>34579362</v>
          </cell>
          <cell r="I6">
            <v>29480897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liceweb_parte_1"/>
    </sheetNames>
    <sheetDataSet>
      <sheetData sheetId="0" refreshError="1">
        <row r="5">
          <cell r="E5">
            <v>21003237336</v>
          </cell>
        </row>
        <row r="2798">
          <cell r="E2798">
            <v>1301112</v>
          </cell>
        </row>
        <row r="3740">
          <cell r="E3740">
            <v>1534143</v>
          </cell>
        </row>
        <row r="4292">
          <cell r="E4292">
            <v>3551159</v>
          </cell>
        </row>
        <row r="5315">
          <cell r="E5315">
            <v>6245768</v>
          </cell>
        </row>
        <row r="14088">
          <cell r="E14088">
            <v>8640515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liceweb_parte_1"/>
      <sheetName val="Plan1"/>
      <sheetName val="Plan2"/>
      <sheetName val="Plan2 (2)"/>
    </sheetNames>
    <sheetDataSet>
      <sheetData sheetId="0" refreshError="1">
        <row r="2">
          <cell r="F2">
            <v>22380911208</v>
          </cell>
        </row>
        <row r="2751">
          <cell r="E2751">
            <v>5228601</v>
          </cell>
        </row>
        <row r="3623">
          <cell r="E3623">
            <v>3300945</v>
          </cell>
        </row>
        <row r="4151">
          <cell r="E4151">
            <v>4403645</v>
          </cell>
        </row>
        <row r="5150">
          <cell r="E5150">
            <v>8935953</v>
          </cell>
        </row>
        <row r="13563">
          <cell r="E13563">
            <v>9776948</v>
          </cell>
        </row>
      </sheetData>
      <sheetData sheetId="1" refreshError="1"/>
      <sheetData sheetId="2" refreshError="1">
        <row r="40">
          <cell r="K40">
            <v>0</v>
          </cell>
        </row>
        <row r="283">
          <cell r="K283">
            <v>41136974</v>
          </cell>
        </row>
        <row r="284">
          <cell r="I284">
            <v>34741122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liceweb_parte_1"/>
      <sheetName val="Plan1"/>
    </sheetNames>
    <sheetDataSet>
      <sheetData sheetId="0" refreshError="1">
        <row r="2">
          <cell r="F2">
            <v>20471895783</v>
          </cell>
        </row>
        <row r="10">
          <cell r="E10">
            <v>83530138</v>
          </cell>
        </row>
        <row r="3056">
          <cell r="E3056">
            <v>16879911</v>
          </cell>
        </row>
        <row r="4103">
          <cell r="E4103">
            <v>15103302</v>
          </cell>
        </row>
        <row r="4690">
          <cell r="E4690">
            <v>23224709</v>
          </cell>
        </row>
        <row r="5842">
          <cell r="E5842">
            <v>18390880</v>
          </cell>
        </row>
        <row r="15238">
          <cell r="E15238">
            <v>6032106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FRUTAS_ESTADO"/>
      <sheetName val="FRUTA_ESTADO 2"/>
      <sheetName val="CEARÁ_TUDO"/>
      <sheetName val="CEARÁ_TUDO2"/>
      <sheetName val="TOTAL BR_ESTADO"/>
      <sheetName val="Plan4"/>
      <sheetName val="Plan5"/>
      <sheetName val="Plan6"/>
      <sheetName val="BRASIL_FRUTAS"/>
      <sheetName val="Plan9"/>
      <sheetName val="Plan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1">
          <cell r="G61">
            <v>9139364</v>
          </cell>
          <cell r="M61">
            <v>131032646</v>
          </cell>
        </row>
        <row r="85">
          <cell r="M85">
            <v>99162867</v>
          </cell>
        </row>
        <row r="218">
          <cell r="M218">
            <v>131850816</v>
          </cell>
        </row>
        <row r="250">
          <cell r="M250">
            <v>79515789</v>
          </cell>
        </row>
        <row r="370">
          <cell r="M370">
            <v>80095023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junho 12"/>
      <sheetName val="julho 2012"/>
      <sheetName val="agosto 2012"/>
      <sheetName val="setembro 2012"/>
      <sheetName val="outubro 2012"/>
      <sheetName val="NOVEMBRO 2012"/>
      <sheetName val="DEZEMBRO 2012"/>
      <sheetName val="BR_TOTAL"/>
      <sheetName val="BR_FRUTAS"/>
      <sheetName val="BRASIL_FRUTAS"/>
      <sheetName val="Plan4"/>
      <sheetName val="Plan5"/>
      <sheetName val="Plan6"/>
      <sheetName val="fru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9">
          <cell r="E9">
            <v>60753465</v>
          </cell>
        </row>
        <row r="52">
          <cell r="E52">
            <v>10445462</v>
          </cell>
        </row>
        <row r="194">
          <cell r="E194">
            <v>6327438</v>
          </cell>
        </row>
        <row r="231">
          <cell r="E231">
            <v>13832649</v>
          </cell>
        </row>
        <row r="342">
          <cell r="E342">
            <v>8898215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R ESTADO"/>
      <sheetName val="BREstados"/>
      <sheetName val="Ceará"/>
      <sheetName val="Brasil"/>
      <sheetName val="BR FRUTAS"/>
      <sheetName val="CE FRUTAS"/>
      <sheetName val="CE"/>
      <sheetName val="BR"/>
      <sheetName val="Plan4"/>
      <sheetName val="BALANÇ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">
          <cell r="N16">
            <v>31358966</v>
          </cell>
          <cell r="Q16">
            <v>42263643</v>
          </cell>
        </row>
        <row r="64">
          <cell r="N64">
            <v>1051368</v>
          </cell>
          <cell r="Q64">
            <v>1979536</v>
          </cell>
        </row>
        <row r="74">
          <cell r="N74">
            <v>1470759</v>
          </cell>
          <cell r="Q74">
            <v>1274165</v>
          </cell>
        </row>
        <row r="91">
          <cell r="N91">
            <v>3017551</v>
          </cell>
          <cell r="Q91">
            <v>3913698</v>
          </cell>
        </row>
        <row r="116">
          <cell r="N116">
            <v>5491291</v>
          </cell>
          <cell r="Q116">
            <v>6637162</v>
          </cell>
        </row>
        <row r="208">
          <cell r="N208">
            <v>7373909</v>
          </cell>
          <cell r="Q208">
            <v>9236383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CE_TUDO"/>
      <sheetName val="CEARÁ_FRUTAS"/>
      <sheetName val="Plan8"/>
      <sheetName val="Plan2"/>
      <sheetName val="BR_TUDO"/>
      <sheetName val="BRASIL_FRUTAS"/>
      <sheetName val="Plan6"/>
      <sheetName val="BRFRUTAS"/>
      <sheetName val="Plan4"/>
      <sheetName val="BR_ESTADO"/>
    </sheetNames>
    <sheetDataSet>
      <sheetData sheetId="0"/>
      <sheetData sheetId="1"/>
      <sheetData sheetId="2"/>
      <sheetData sheetId="3"/>
      <sheetData sheetId="4"/>
      <sheetData sheetId="5"/>
      <sheetData sheetId="6">
        <row r="11">
          <cell r="E11">
            <v>615426825</v>
          </cell>
        </row>
        <row r="12">
          <cell r="E12">
            <v>636413332</v>
          </cell>
        </row>
        <row r="13">
          <cell r="E13">
            <v>649911121</v>
          </cell>
        </row>
        <row r="14">
          <cell r="E14">
            <v>627422802</v>
          </cell>
        </row>
        <row r="15">
          <cell r="E15">
            <v>575630747</v>
          </cell>
        </row>
      </sheetData>
      <sheetData sheetId="7">
        <row r="78">
          <cell r="E78">
            <v>97659105</v>
          </cell>
          <cell r="Q78">
            <v>91494885</v>
          </cell>
        </row>
        <row r="93">
          <cell r="E93">
            <v>78704789</v>
          </cell>
          <cell r="Q93">
            <v>75246487</v>
          </cell>
        </row>
        <row r="127">
          <cell r="E127">
            <v>117589333</v>
          </cell>
          <cell r="Q127">
            <v>123006037</v>
          </cell>
        </row>
        <row r="164">
          <cell r="E164">
            <v>129196785</v>
          </cell>
          <cell r="Q164">
            <v>120874272</v>
          </cell>
        </row>
        <row r="293">
          <cell r="E293">
            <v>86143370</v>
          </cell>
          <cell r="Q293">
            <v>78459371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Capa"/>
      <sheetName val="Câmaras"/>
      <sheetName val="Exportações Cearenses2011"/>
      <sheetName val="Exportações Cearenses2012"/>
      <sheetName val="Plan2"/>
      <sheetName val="Exp.Cearenses2013_Jan-Nov"/>
      <sheetName val="Plan1"/>
      <sheetName val="Comparativo NE e Brasil 2011"/>
      <sheetName val="Export. Cearenc. Agron. Peso"/>
      <sheetName val="Comparativo Exp NE_BR 2012"/>
      <sheetName val="Comparativo Exp NE_BR 2013"/>
      <sheetName val="Comparativo Exp NE_BR 2013 (2)"/>
      <sheetName val="Comparativo Frutas2013"/>
      <sheetName val="Comparativo Frutas2013 (2)"/>
      <sheetName val="Comparativo Frutas2011"/>
      <sheetName val="Comparativo Frutas2012"/>
      <sheetName val="Exportações Frutas 2013"/>
      <sheetName val="Exportações Frutas 2013 (2)"/>
      <sheetName val="Frutas2011"/>
      <sheetName val="Frutas2012p"/>
      <sheetName val="Frutas2012"/>
      <sheetName val="Exportações Cearenses Agron2011"/>
      <sheetName val="Exportações Cearenses Agron2012"/>
      <sheetName val="Exportações Cearenses Agron2013"/>
      <sheetName val="Exportações Cearenses Agron (2)"/>
      <sheetName val="Plan8"/>
      <sheetName val="FrutasCE2013"/>
      <sheetName val="FrutasCE2013 (2)"/>
      <sheetName val="ListaAgronegóciosCearenses"/>
      <sheetName val="Export. Cear. Agron. Peso"/>
      <sheetName val="BalançoComercial2012BR_CE"/>
      <sheetName val="BalançoComercial2013BR_CE"/>
      <sheetName val="PortosCE2010"/>
      <sheetName val="Portos2011"/>
      <sheetName val="PortosCE2012"/>
      <sheetName val="Portos2007_12"/>
      <sheetName val="PecemProdu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R19">
            <v>16795013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3:J59"/>
  <sheetViews>
    <sheetView view="pageBreakPreview" topLeftCell="A12" zoomScale="60" zoomScaleNormal="100" workbookViewId="0">
      <selection activeCell="Q30" sqref="Q30"/>
    </sheetView>
  </sheetViews>
  <sheetFormatPr defaultColWidth="8.25" defaultRowHeight="14.25"/>
  <cols>
    <col min="1" max="1" width="1.5" customWidth="1"/>
    <col min="13" max="13" width="12.625" customWidth="1"/>
    <col min="14" max="14" width="4.125" customWidth="1"/>
    <col min="15" max="15" width="3.5" customWidth="1"/>
  </cols>
  <sheetData>
    <row r="3" ht="50.25" customHeight="1"/>
    <row r="51" spans="6:10" ht="15.75">
      <c r="F51" s="2"/>
    </row>
    <row r="53" spans="6:10">
      <c r="G53" s="3"/>
    </row>
    <row r="57" spans="6:10" ht="15.75">
      <c r="J57" s="1" t="s">
        <v>0</v>
      </c>
    </row>
    <row r="59" spans="6:10" ht="18.75" customHeight="1"/>
  </sheetData>
  <sheetProtection selectLockedCells="1" selectUnlockedCells="1"/>
  <printOptions horizontalCentered="1" verticalCentered="1"/>
  <pageMargins left="0" right="0" top="0" bottom="0" header="0.51181102362204722" footer="0.51181102362204722"/>
  <pageSetup paperSize="9" scale="7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5"/>
  <sheetViews>
    <sheetView view="pageBreakPreview" topLeftCell="A27" zoomScaleNormal="100" zoomScaleSheetLayoutView="100" workbookViewId="0">
      <selection activeCell="J31" sqref="J31"/>
    </sheetView>
  </sheetViews>
  <sheetFormatPr defaultColWidth="8.25" defaultRowHeight="14.25"/>
  <cols>
    <col min="1" max="1" width="3.25" customWidth="1"/>
    <col min="6" max="6" width="13" customWidth="1"/>
    <col min="7" max="7" width="10.875" customWidth="1"/>
    <col min="8" max="8" width="13.375" customWidth="1"/>
    <col min="9" max="10" width="10.25" customWidth="1"/>
    <col min="11" max="11" width="5" customWidth="1"/>
    <col min="12" max="12" width="1.75" customWidth="1"/>
  </cols>
  <sheetData>
    <row r="2" spans="1:11" ht="48" customHeight="1"/>
    <row r="7" spans="1:11" ht="20.25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</row>
    <row r="8" spans="1:11" ht="20.25">
      <c r="A8" s="345" t="s">
        <v>1</v>
      </c>
      <c r="B8" s="345"/>
      <c r="C8" s="345"/>
      <c r="D8" s="345"/>
      <c r="E8" s="345"/>
      <c r="F8" s="345"/>
      <c r="G8" s="345"/>
      <c r="H8" s="345"/>
      <c r="I8" s="345"/>
      <c r="J8" s="345"/>
      <c r="K8" s="345"/>
    </row>
    <row r="9" spans="1:11" ht="20.25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37" spans="1:11" ht="15.75">
      <c r="A37" s="346"/>
      <c r="B37" s="346"/>
      <c r="C37" s="346"/>
      <c r="D37" s="346"/>
      <c r="E37" s="346"/>
      <c r="F37" s="346"/>
      <c r="G37" s="346"/>
      <c r="H37" s="346"/>
      <c r="I37" s="346"/>
      <c r="J37" s="346"/>
      <c r="K37" s="346"/>
    </row>
    <row r="38" spans="1:11" ht="15.7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</row>
    <row r="39" spans="1:11" ht="15.75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</row>
    <row r="40" spans="1:11" ht="15.75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</row>
    <row r="41" spans="1:11" ht="15.75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</row>
    <row r="42" spans="1:11" ht="15.7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</row>
    <row r="43" spans="1:11" ht="15.7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</row>
    <row r="44" spans="1:11" ht="15.7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</row>
    <row r="45" spans="1:11" ht="15.75">
      <c r="A45" s="344"/>
      <c r="B45" s="344"/>
      <c r="C45" s="344"/>
      <c r="D45" s="344"/>
      <c r="E45" s="344"/>
      <c r="F45" s="344"/>
      <c r="G45" s="344"/>
      <c r="H45" s="344"/>
      <c r="I45" s="344"/>
      <c r="J45" s="344"/>
      <c r="K45" s="344"/>
    </row>
  </sheetData>
  <sheetProtection selectLockedCells="1" selectUnlockedCells="1"/>
  <mergeCells count="3">
    <mergeCell ref="A45:K45"/>
    <mergeCell ref="A8:K8"/>
    <mergeCell ref="A37:K37"/>
  </mergeCells>
  <pageMargins left="0.51181102362204722" right="0.51181102362204722" top="0.78740157480314965" bottom="0.78740157480314965" header="0.51181102362204722" footer="0.51181102362204722"/>
  <pageSetup paperSize="9" scale="82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00FF"/>
    <pageSetUpPr fitToPage="1"/>
  </sheetPr>
  <dimension ref="B1:AG33"/>
  <sheetViews>
    <sheetView topLeftCell="A2" workbookViewId="0">
      <pane xSplit="4" ySplit="7" topLeftCell="E13" activePane="bottomRight" state="frozen"/>
      <selection activeCell="O50" sqref="O50"/>
      <selection pane="topRight" activeCell="O50" sqref="O50"/>
      <selection pane="bottomLeft" activeCell="O50" sqref="O50"/>
      <selection pane="bottomRight" activeCell="O10" sqref="O10"/>
    </sheetView>
  </sheetViews>
  <sheetFormatPr defaultRowHeight="14.25"/>
  <cols>
    <col min="1" max="1" width="1.75" style="120" customWidth="1"/>
    <col min="2" max="2" width="4" style="120" customWidth="1"/>
    <col min="3" max="3" width="3.625" style="120" customWidth="1"/>
    <col min="4" max="4" width="22.625" style="120" customWidth="1"/>
    <col min="5" max="6" width="12.125" style="120" customWidth="1"/>
    <col min="7" max="7" width="12.125" style="120" bestFit="1" customWidth="1"/>
    <col min="8" max="8" width="12.5" style="120" bestFit="1" customWidth="1"/>
    <col min="9" max="9" width="10.875" style="135" bestFit="1" customWidth="1"/>
    <col min="10" max="10" width="11.125" style="120" bestFit="1" customWidth="1"/>
    <col min="11" max="11" width="10.875" style="135" bestFit="1" customWidth="1"/>
    <col min="12" max="12" width="8.875" style="176" customWidth="1"/>
    <col min="13" max="13" width="4" style="146" customWidth="1"/>
    <col min="14" max="16384" width="9" style="120"/>
  </cols>
  <sheetData>
    <row r="1" spans="2:13" ht="69" customHeight="1">
      <c r="D1" s="121"/>
      <c r="E1" s="121"/>
      <c r="F1" s="121"/>
      <c r="G1" s="121"/>
      <c r="H1" s="121"/>
      <c r="I1" s="121"/>
      <c r="J1" s="187"/>
      <c r="K1" s="121"/>
      <c r="L1" s="122"/>
    </row>
    <row r="2" spans="2:13" ht="18" customHeight="1" thickBot="1">
      <c r="D2" s="121"/>
      <c r="E2" s="121"/>
      <c r="F2" s="121"/>
      <c r="G2" s="121"/>
      <c r="H2" s="121"/>
      <c r="I2" s="121"/>
      <c r="J2" s="187"/>
      <c r="K2" s="121"/>
      <c r="L2" s="122"/>
    </row>
    <row r="3" spans="2:13" ht="9.75" customHeight="1">
      <c r="B3" s="188"/>
      <c r="C3" s="189"/>
      <c r="D3" s="190"/>
      <c r="E3" s="190"/>
      <c r="F3" s="190"/>
      <c r="G3" s="190"/>
      <c r="H3" s="190"/>
      <c r="I3" s="171"/>
      <c r="J3" s="190"/>
      <c r="K3" s="171"/>
      <c r="L3" s="191"/>
      <c r="M3" s="192"/>
    </row>
    <row r="4" spans="2:13" s="123" customFormat="1" ht="36" customHeight="1">
      <c r="B4" s="193"/>
      <c r="C4" s="347" t="s">
        <v>149</v>
      </c>
      <c r="D4" s="347"/>
      <c r="E4" s="347"/>
      <c r="F4" s="347"/>
      <c r="G4" s="347"/>
      <c r="H4" s="347"/>
      <c r="I4" s="347"/>
      <c r="J4" s="347"/>
      <c r="K4" s="347"/>
      <c r="L4" s="347"/>
      <c r="M4" s="194"/>
    </row>
    <row r="5" spans="2:13" s="123" customFormat="1" ht="15" customHeight="1">
      <c r="B5" s="193"/>
      <c r="C5" s="352" t="s">
        <v>148</v>
      </c>
      <c r="D5" s="352"/>
      <c r="E5" s="352"/>
      <c r="F5" s="352"/>
      <c r="G5" s="352"/>
      <c r="H5" s="352"/>
      <c r="I5" s="352"/>
      <c r="J5" s="352"/>
      <c r="K5" s="352"/>
      <c r="L5" s="352"/>
      <c r="M5" s="194"/>
    </row>
    <row r="6" spans="2:13" s="123" customFormat="1" ht="15" customHeight="1" thickBot="1">
      <c r="B6" s="193"/>
      <c r="C6" s="213"/>
      <c r="D6" s="213"/>
      <c r="E6" s="213"/>
      <c r="F6" s="213"/>
      <c r="G6" s="213"/>
      <c r="H6" s="213"/>
      <c r="I6" s="213"/>
      <c r="J6" s="316"/>
      <c r="K6" s="213"/>
      <c r="L6" s="213"/>
      <c r="M6" s="194"/>
    </row>
    <row r="7" spans="2:13" s="123" customFormat="1" ht="35.25" customHeight="1" thickBot="1">
      <c r="B7" s="193"/>
      <c r="C7" s="351" t="s">
        <v>156</v>
      </c>
      <c r="D7" s="351"/>
      <c r="E7" s="302">
        <v>2010</v>
      </c>
      <c r="F7" s="302">
        <v>2011</v>
      </c>
      <c r="G7" s="302">
        <v>2012</v>
      </c>
      <c r="H7" s="350">
        <v>2012</v>
      </c>
      <c r="I7" s="350"/>
      <c r="J7" s="350">
        <v>2013</v>
      </c>
      <c r="K7" s="350"/>
      <c r="L7" s="353" t="s">
        <v>155</v>
      </c>
      <c r="M7" s="194"/>
    </row>
    <row r="8" spans="2:13" ht="33" customHeight="1" thickBot="1">
      <c r="B8" s="195"/>
      <c r="C8" s="351"/>
      <c r="D8" s="351"/>
      <c r="E8" s="302" t="s">
        <v>126</v>
      </c>
      <c r="F8" s="302" t="s">
        <v>126</v>
      </c>
      <c r="G8" s="302" t="s">
        <v>126</v>
      </c>
      <c r="H8" s="334" t="s">
        <v>162</v>
      </c>
      <c r="I8" s="302" t="s">
        <v>119</v>
      </c>
      <c r="J8" s="334" t="s">
        <v>162</v>
      </c>
      <c r="K8" s="302" t="s">
        <v>133</v>
      </c>
      <c r="L8" s="353"/>
      <c r="M8" s="196"/>
    </row>
    <row r="9" spans="2:13" s="124" customFormat="1" ht="14.25" customHeight="1" thickBot="1">
      <c r="B9" s="197"/>
      <c r="C9" s="339" t="s">
        <v>74</v>
      </c>
      <c r="D9" s="303" t="s">
        <v>2</v>
      </c>
      <c r="E9" s="304">
        <v>403466381</v>
      </c>
      <c r="F9" s="304">
        <v>365963180</v>
      </c>
      <c r="G9" s="304">
        <v>338648951</v>
      </c>
      <c r="H9" s="305">
        <v>306795225</v>
      </c>
      <c r="I9" s="306">
        <v>26.439749181327564</v>
      </c>
      <c r="J9" s="307">
        <v>294956659</v>
      </c>
      <c r="K9" s="308">
        <v>24.985414802202005</v>
      </c>
      <c r="L9" s="309">
        <v>-3.8587843080021833</v>
      </c>
      <c r="M9" s="212"/>
    </row>
    <row r="10" spans="2:13" s="124" customFormat="1" ht="15.75" thickBot="1">
      <c r="B10" s="197"/>
      <c r="C10" s="339" t="s">
        <v>75</v>
      </c>
      <c r="D10" s="303" t="s">
        <v>113</v>
      </c>
      <c r="E10" s="310">
        <v>165874620</v>
      </c>
      <c r="F10" s="343">
        <v>184139998</v>
      </c>
      <c r="G10" s="310">
        <v>205932324</v>
      </c>
      <c r="H10" s="305">
        <v>186758294</v>
      </c>
      <c r="I10" s="306">
        <v>16.094912985991332</v>
      </c>
      <c r="J10" s="307">
        <v>177061385</v>
      </c>
      <c r="K10" s="308">
        <v>14.998651546556161</v>
      </c>
      <c r="L10" s="309">
        <v>-5.1922240197803449</v>
      </c>
      <c r="M10" s="198"/>
    </row>
    <row r="11" spans="2:13" s="124" customFormat="1" ht="15.75" thickBot="1">
      <c r="B11" s="197"/>
      <c r="C11" s="339" t="s">
        <v>76</v>
      </c>
      <c r="D11" s="303" t="s">
        <v>94</v>
      </c>
      <c r="E11" s="310">
        <v>2384690</v>
      </c>
      <c r="F11" s="310">
        <v>83435347</v>
      </c>
      <c r="G11" s="310">
        <v>18759585</v>
      </c>
      <c r="H11" s="305">
        <v>18759585</v>
      </c>
      <c r="I11" s="306">
        <v>1.6167093935239536</v>
      </c>
      <c r="J11" s="307">
        <v>132845035</v>
      </c>
      <c r="K11" s="308">
        <v>11.253139071825611</v>
      </c>
      <c r="L11" s="309">
        <v>608.14484968617376</v>
      </c>
      <c r="M11" s="198"/>
    </row>
    <row r="12" spans="2:13" s="124" customFormat="1" ht="15.75" thickBot="1">
      <c r="B12" s="197"/>
      <c r="C12" s="339" t="s">
        <v>77</v>
      </c>
      <c r="D12" s="303" t="s">
        <v>3</v>
      </c>
      <c r="E12" s="310">
        <v>182015701</v>
      </c>
      <c r="F12" s="310">
        <v>176049720</v>
      </c>
      <c r="G12" s="310">
        <v>148575140</v>
      </c>
      <c r="H12" s="305">
        <v>140019378</v>
      </c>
      <c r="I12" s="306">
        <v>12.066932380859235</v>
      </c>
      <c r="J12" s="307">
        <v>99749317</v>
      </c>
      <c r="K12" s="308">
        <v>8.4496416183007419</v>
      </c>
      <c r="L12" s="309">
        <v>-28.760348442627702</v>
      </c>
      <c r="M12" s="198"/>
    </row>
    <row r="13" spans="2:13" s="124" customFormat="1" ht="15.75" thickBot="1">
      <c r="B13" s="197"/>
      <c r="C13" s="339" t="s">
        <v>78</v>
      </c>
      <c r="D13" s="303" t="s">
        <v>158</v>
      </c>
      <c r="E13" s="310">
        <v>99162867</v>
      </c>
      <c r="F13" s="310">
        <v>102503913</v>
      </c>
      <c r="G13" s="310">
        <v>108289898</v>
      </c>
      <c r="H13" s="305">
        <v>91494885</v>
      </c>
      <c r="I13" s="306">
        <v>7.8850699543136944</v>
      </c>
      <c r="J13" s="307">
        <v>97659105</v>
      </c>
      <c r="K13" s="308">
        <v>8.2725823377216923</v>
      </c>
      <c r="L13" s="309">
        <v>6.7372290811666735</v>
      </c>
      <c r="M13" s="147"/>
    </row>
    <row r="14" spans="2:13" ht="15.75" thickBot="1">
      <c r="B14" s="195"/>
      <c r="C14" s="339" t="s">
        <v>79</v>
      </c>
      <c r="D14" s="303" t="s">
        <v>4</v>
      </c>
      <c r="E14" s="310">
        <v>70676802</v>
      </c>
      <c r="F14" s="310">
        <v>86936354</v>
      </c>
      <c r="G14" s="310">
        <v>72685577</v>
      </c>
      <c r="H14" s="305">
        <v>68807328</v>
      </c>
      <c r="I14" s="306">
        <v>5.9298461837446688</v>
      </c>
      <c r="J14" s="307">
        <v>54004714</v>
      </c>
      <c r="K14" s="308">
        <v>4.5746727167949306</v>
      </c>
      <c r="L14" s="309">
        <v>-21.513135926452488</v>
      </c>
      <c r="M14" s="198"/>
    </row>
    <row r="15" spans="2:13" ht="15.75" thickBot="1">
      <c r="B15" s="195"/>
      <c r="C15" s="339" t="s">
        <v>80</v>
      </c>
      <c r="D15" s="303" t="s">
        <v>93</v>
      </c>
      <c r="E15" s="310">
        <v>43629881</v>
      </c>
      <c r="F15" s="310">
        <v>58215910</v>
      </c>
      <c r="G15" s="310">
        <v>66842620</v>
      </c>
      <c r="H15" s="305">
        <v>63871447</v>
      </c>
      <c r="I15" s="306">
        <v>5.5044697600116068</v>
      </c>
      <c r="J15" s="307">
        <v>48595930</v>
      </c>
      <c r="K15" s="308">
        <v>4.1165012950216946</v>
      </c>
      <c r="L15" s="309">
        <v>-23.916034030041622</v>
      </c>
      <c r="M15" s="198"/>
    </row>
    <row r="16" spans="2:13" ht="15.75" thickBot="1">
      <c r="B16" s="195"/>
      <c r="C16" s="339" t="s">
        <v>81</v>
      </c>
      <c r="D16" s="303" t="s">
        <v>6</v>
      </c>
      <c r="E16" s="310">
        <v>29598539</v>
      </c>
      <c r="F16" s="310">
        <v>39875979</v>
      </c>
      <c r="G16" s="310">
        <v>45840727</v>
      </c>
      <c r="H16" s="305">
        <v>42399630</v>
      </c>
      <c r="I16" s="306">
        <v>3.6540190043084655</v>
      </c>
      <c r="J16" s="307">
        <v>40781715</v>
      </c>
      <c r="K16" s="308">
        <v>3.4545687799514417</v>
      </c>
      <c r="L16" s="309">
        <v>-3.8158705630214174</v>
      </c>
      <c r="M16" s="198"/>
    </row>
    <row r="17" spans="2:14" ht="15.75" thickBot="1">
      <c r="B17" s="195"/>
      <c r="C17" s="339" t="s">
        <v>82</v>
      </c>
      <c r="D17" s="303" t="s">
        <v>5</v>
      </c>
      <c r="E17" s="310">
        <v>60195313</v>
      </c>
      <c r="F17" s="310">
        <v>50109672</v>
      </c>
      <c r="G17" s="310">
        <v>29037413</v>
      </c>
      <c r="H17" s="305">
        <v>26109059</v>
      </c>
      <c r="I17" s="306">
        <v>2.2500903373593348</v>
      </c>
      <c r="J17" s="307">
        <v>36742986</v>
      </c>
      <c r="K17" s="308">
        <v>3.1124530274853059</v>
      </c>
      <c r="L17" s="309">
        <v>40.728878815586576</v>
      </c>
      <c r="M17" s="198"/>
    </row>
    <row r="18" spans="2:14" ht="15.75" thickBot="1">
      <c r="B18" s="195"/>
      <c r="C18" s="339" t="s">
        <v>83</v>
      </c>
      <c r="D18" s="303" t="s">
        <v>95</v>
      </c>
      <c r="E18" s="310">
        <v>14286687</v>
      </c>
      <c r="F18" s="310">
        <v>9306871</v>
      </c>
      <c r="G18" s="310">
        <v>17095748</v>
      </c>
      <c r="H18" s="305">
        <v>17085323</v>
      </c>
      <c r="I18" s="306">
        <v>1.4724207484062601</v>
      </c>
      <c r="J18" s="307">
        <v>27347435</v>
      </c>
      <c r="K18" s="308">
        <v>2.3165674901791493</v>
      </c>
      <c r="L18" s="309">
        <v>-38.641938463791405</v>
      </c>
      <c r="M18" s="147"/>
    </row>
    <row r="19" spans="2:14" s="127" customFormat="1" ht="15.75" thickBot="1">
      <c r="B19" s="209"/>
      <c r="C19" s="339" t="s">
        <v>84</v>
      </c>
      <c r="D19" s="303" t="s">
        <v>125</v>
      </c>
      <c r="E19" s="310">
        <v>30244482</v>
      </c>
      <c r="F19" s="310">
        <v>46480890</v>
      </c>
      <c r="G19" s="310">
        <v>44365700</v>
      </c>
      <c r="H19" s="305">
        <v>42360004</v>
      </c>
      <c r="I19" s="306">
        <v>3.6506040179733317</v>
      </c>
      <c r="J19" s="340">
        <v>21873993</v>
      </c>
      <c r="K19" s="308">
        <v>1.8529189689711771</v>
      </c>
      <c r="L19" s="309">
        <v>-48.361683346394393</v>
      </c>
      <c r="M19" s="210"/>
    </row>
    <row r="20" spans="2:14" ht="15.75" thickBot="1">
      <c r="B20" s="195"/>
      <c r="C20" s="339" t="s">
        <v>85</v>
      </c>
      <c r="D20" s="341" t="s">
        <v>7</v>
      </c>
      <c r="E20" s="310">
        <v>11602406</v>
      </c>
      <c r="F20" s="310">
        <v>12548391</v>
      </c>
      <c r="G20" s="310">
        <v>11341371</v>
      </c>
      <c r="H20" s="305">
        <v>11071283</v>
      </c>
      <c r="I20" s="306">
        <v>0.95412810168572804</v>
      </c>
      <c r="J20" s="307">
        <v>10483223</v>
      </c>
      <c r="K20" s="308">
        <v>0.88802089095735415</v>
      </c>
      <c r="L20" s="320">
        <v>-5.3115795161229329</v>
      </c>
      <c r="M20" s="196"/>
    </row>
    <row r="21" spans="2:14" ht="15.75" thickBot="1">
      <c r="B21" s="195"/>
      <c r="C21" s="339" t="s">
        <v>86</v>
      </c>
      <c r="D21" s="303" t="s">
        <v>101</v>
      </c>
      <c r="E21" s="311">
        <v>8678775</v>
      </c>
      <c r="F21" s="310">
        <v>13834155</v>
      </c>
      <c r="G21" s="310">
        <v>10755509</v>
      </c>
      <c r="H21" s="305">
        <v>8277046</v>
      </c>
      <c r="I21" s="306">
        <v>0.71331951206968947</v>
      </c>
      <c r="J21" s="307">
        <v>5540400</v>
      </c>
      <c r="K21" s="308">
        <v>0.46932045080602841</v>
      </c>
      <c r="L21" s="309">
        <v>-33.063075884802387</v>
      </c>
      <c r="M21" s="196"/>
    </row>
    <row r="22" spans="2:14" ht="15.75" thickBot="1">
      <c r="B22" s="195"/>
      <c r="C22" s="339" t="s">
        <v>87</v>
      </c>
      <c r="D22" s="342" t="s">
        <v>161</v>
      </c>
      <c r="E22" s="310">
        <v>9721535</v>
      </c>
      <c r="F22" s="310">
        <v>12778933</v>
      </c>
      <c r="G22" s="310">
        <v>8152477</v>
      </c>
      <c r="H22" s="305">
        <v>7247562</v>
      </c>
      <c r="I22" s="306">
        <v>0.62459812226908273</v>
      </c>
      <c r="J22" s="307">
        <v>5983618</v>
      </c>
      <c r="K22" s="308">
        <v>0.50686490094777747</v>
      </c>
      <c r="L22" s="309">
        <v>-17.439574852895355</v>
      </c>
      <c r="M22" s="196"/>
    </row>
    <row r="23" spans="2:14" ht="15.75" thickBot="1">
      <c r="B23" s="195"/>
      <c r="C23" s="339" t="s">
        <v>88</v>
      </c>
      <c r="D23" s="303" t="s">
        <v>8</v>
      </c>
      <c r="E23" s="310">
        <v>8319945</v>
      </c>
      <c r="F23" s="310">
        <v>11260310</v>
      </c>
      <c r="G23" s="310">
        <v>7639132</v>
      </c>
      <c r="H23" s="305">
        <v>4642261</v>
      </c>
      <c r="I23" s="306">
        <v>0.40007212131237985</v>
      </c>
      <c r="J23" s="307">
        <v>4807735</v>
      </c>
      <c r="K23" s="308">
        <v>0.40725730228068746</v>
      </c>
      <c r="L23" s="309">
        <v>3.5645130680933335</v>
      </c>
      <c r="M23" s="196"/>
    </row>
    <row r="24" spans="2:14" ht="15.75" thickBot="1">
      <c r="B24" s="195"/>
      <c r="C24" s="339" t="s">
        <v>89</v>
      </c>
      <c r="D24" s="303" t="s">
        <v>122</v>
      </c>
      <c r="E24" s="310">
        <v>3290644</v>
      </c>
      <c r="F24" s="310">
        <v>5000846</v>
      </c>
      <c r="G24" s="310">
        <v>4279536</v>
      </c>
      <c r="H24" s="305">
        <v>4255072</v>
      </c>
      <c r="I24" s="306">
        <v>0.36670400078257359</v>
      </c>
      <c r="J24" s="307">
        <v>3706005</v>
      </c>
      <c r="K24" s="308">
        <v>0.31393111278777619</v>
      </c>
      <c r="L24" s="309">
        <v>-12.90382395409525</v>
      </c>
      <c r="M24" s="196"/>
    </row>
    <row r="25" spans="2:14" ht="15.75" thickBot="1">
      <c r="B25" s="195"/>
      <c r="C25" s="339" t="s">
        <v>96</v>
      </c>
      <c r="D25" s="303" t="s">
        <v>9</v>
      </c>
      <c r="E25" s="310">
        <v>1760810</v>
      </c>
      <c r="F25" s="310">
        <v>1779260</v>
      </c>
      <c r="G25" s="310">
        <v>1993362</v>
      </c>
      <c r="H25" s="305">
        <v>1826908</v>
      </c>
      <c r="I25" s="306">
        <v>0.15744374540823045</v>
      </c>
      <c r="J25" s="307">
        <v>1718559</v>
      </c>
      <c r="K25" s="308">
        <v>0.14557701332336245</v>
      </c>
      <c r="L25" s="309">
        <v>-5.9307310494015049</v>
      </c>
      <c r="M25" s="196"/>
    </row>
    <row r="26" spans="2:14" ht="15.75" thickBot="1">
      <c r="B26" s="195"/>
      <c r="C26" s="348" t="s">
        <v>10</v>
      </c>
      <c r="D26" s="348"/>
      <c r="E26" s="310">
        <v>124588473</v>
      </c>
      <c r="F26" s="310">
        <v>143076030</v>
      </c>
      <c r="G26" s="310">
        <v>126732221</v>
      </c>
      <c r="H26" s="310">
        <v>118575744</v>
      </c>
      <c r="I26" s="306">
        <v>10.218910448652865</v>
      </c>
      <c r="J26" s="310">
        <v>116657544</v>
      </c>
      <c r="K26" s="308">
        <v>9.8819166738871012</v>
      </c>
      <c r="L26" s="309">
        <v>-1.6177001596549112</v>
      </c>
      <c r="M26" s="196"/>
    </row>
    <row r="27" spans="2:14" s="126" customFormat="1" ht="20.25" customHeight="1" thickBot="1">
      <c r="B27" s="206"/>
      <c r="C27" s="349" t="s">
        <v>16</v>
      </c>
      <c r="D27" s="349"/>
      <c r="E27" s="281">
        <v>1269498551</v>
      </c>
      <c r="F27" s="312">
        <v>1403295759</v>
      </c>
      <c r="G27" s="313">
        <v>1266967291</v>
      </c>
      <c r="H27" s="370">
        <v>1160356034</v>
      </c>
      <c r="I27" s="314">
        <v>100</v>
      </c>
      <c r="J27" s="315">
        <v>1180515358</v>
      </c>
      <c r="K27" s="371">
        <v>100</v>
      </c>
      <c r="L27" s="319">
        <v>1.7373395241895295</v>
      </c>
      <c r="M27" s="207"/>
    </row>
    <row r="28" spans="2:14" hidden="1">
      <c r="B28" s="195"/>
      <c r="C28" s="199" t="s">
        <v>152</v>
      </c>
      <c r="D28" s="200"/>
      <c r="E28" s="186" t="s">
        <v>132</v>
      </c>
      <c r="F28" s="200"/>
      <c r="G28" s="208"/>
      <c r="H28" s="211"/>
      <c r="I28" s="172"/>
      <c r="J28" s="211"/>
      <c r="K28" s="172"/>
      <c r="L28" s="174"/>
      <c r="M28" s="196"/>
    </row>
    <row r="29" spans="2:14">
      <c r="B29" s="195"/>
      <c r="C29" s="201" t="s">
        <v>11</v>
      </c>
      <c r="D29" s="200"/>
      <c r="E29" s="200"/>
      <c r="F29" s="184"/>
      <c r="G29" s="211"/>
      <c r="H29" s="185"/>
      <c r="I29" s="172"/>
      <c r="J29" s="169"/>
      <c r="K29" s="172"/>
      <c r="L29" s="174"/>
      <c r="M29" s="196"/>
      <c r="N29" s="125"/>
    </row>
    <row r="30" spans="2:14">
      <c r="B30" s="195"/>
      <c r="C30" s="201" t="s">
        <v>157</v>
      </c>
      <c r="D30" s="200"/>
      <c r="E30" s="200"/>
      <c r="F30" s="184"/>
      <c r="G30" s="211"/>
      <c r="H30" s="185"/>
      <c r="I30" s="172"/>
      <c r="J30" s="169"/>
      <c r="K30" s="172"/>
      <c r="L30" s="174"/>
      <c r="M30" s="196"/>
      <c r="N30" s="125"/>
    </row>
    <row r="31" spans="2:14">
      <c r="B31" s="195"/>
      <c r="C31" s="202" t="s">
        <v>111</v>
      </c>
      <c r="D31" s="200"/>
      <c r="E31" s="184"/>
      <c r="F31" s="184"/>
      <c r="G31" s="185"/>
      <c r="H31" s="184"/>
      <c r="I31" s="172"/>
      <c r="J31" s="170"/>
      <c r="K31" s="172"/>
      <c r="L31" s="182"/>
      <c r="M31" s="196"/>
      <c r="N31" s="125"/>
    </row>
    <row r="32" spans="2:14">
      <c r="B32" s="195"/>
      <c r="C32" s="202" t="s">
        <v>102</v>
      </c>
      <c r="D32" s="200"/>
      <c r="E32" s="184"/>
      <c r="F32" s="184"/>
      <c r="G32" s="184"/>
      <c r="H32" s="184"/>
      <c r="I32" s="172"/>
      <c r="J32" s="185"/>
      <c r="K32" s="172"/>
      <c r="L32" s="181"/>
      <c r="M32" s="196"/>
      <c r="N32" s="125"/>
    </row>
    <row r="33" spans="2:14" ht="15" thickBot="1">
      <c r="B33" s="203"/>
      <c r="C33" s="214"/>
      <c r="D33" s="204"/>
      <c r="E33" s="215"/>
      <c r="F33" s="215"/>
      <c r="G33" s="215"/>
      <c r="H33" s="215"/>
      <c r="I33" s="173"/>
      <c r="J33" s="215"/>
      <c r="K33" s="173"/>
      <c r="L33" s="175"/>
      <c r="M33" s="205"/>
      <c r="N33" s="125"/>
    </row>
  </sheetData>
  <sheetProtection selectLockedCells="1" selectUnlockedCells="1"/>
  <mergeCells count="8">
    <mergeCell ref="C4:L4"/>
    <mergeCell ref="C26:D26"/>
    <mergeCell ref="C27:D27"/>
    <mergeCell ref="H7:I7"/>
    <mergeCell ref="C7:D8"/>
    <mergeCell ref="C5:L5"/>
    <mergeCell ref="J7:K7"/>
    <mergeCell ref="L7:L8"/>
  </mergeCells>
  <printOptions horizontalCentered="1" verticalCentered="1"/>
  <pageMargins left="1.1811023622047245" right="0.39370078740157483" top="0.39370078740157483" bottom="0.39370078740157483" header="0.51181102362204722" footer="0.51181102362204722"/>
  <pageSetup paperSize="9" scale="93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7:O32"/>
  <sheetViews>
    <sheetView workbookViewId="0"/>
  </sheetViews>
  <sheetFormatPr defaultColWidth="10.5" defaultRowHeight="14.25"/>
  <cols>
    <col min="1" max="1" width="19.875" customWidth="1"/>
  </cols>
  <sheetData>
    <row r="7" spans="1:15">
      <c r="N7" s="8"/>
    </row>
    <row r="9" spans="1:15">
      <c r="M9" s="8"/>
    </row>
    <row r="11" spans="1:15" ht="18">
      <c r="A11" s="357" t="s">
        <v>28</v>
      </c>
      <c r="B11" s="357"/>
      <c r="C11" s="357"/>
      <c r="D11" s="357"/>
      <c r="E11" s="357"/>
      <c r="F11" s="357"/>
      <c r="G11" s="357"/>
      <c r="H11" s="9"/>
      <c r="I11" s="9" t="s">
        <v>29</v>
      </c>
      <c r="J11" s="10"/>
      <c r="K11" s="4"/>
      <c r="L11" s="5"/>
      <c r="M11" s="11"/>
      <c r="N11" s="12"/>
      <c r="O11" s="13"/>
    </row>
    <row r="12" spans="1:15">
      <c r="A12" s="14" t="s">
        <v>30</v>
      </c>
      <c r="B12" s="14" t="s">
        <v>31</v>
      </c>
      <c r="C12" s="14" t="s">
        <v>32</v>
      </c>
      <c r="D12" s="14" t="s">
        <v>33</v>
      </c>
      <c r="E12" s="14" t="s">
        <v>34</v>
      </c>
      <c r="F12" s="14" t="s">
        <v>35</v>
      </c>
      <c r="G12" s="14" t="s">
        <v>36</v>
      </c>
      <c r="H12" s="14" t="s">
        <v>37</v>
      </c>
      <c r="I12" s="14" t="s">
        <v>38</v>
      </c>
      <c r="J12" s="14" t="s">
        <v>39</v>
      </c>
      <c r="K12" s="14" t="s">
        <v>40</v>
      </c>
      <c r="L12" s="14" t="s">
        <v>41</v>
      </c>
      <c r="M12" s="14" t="s">
        <v>42</v>
      </c>
      <c r="N12" s="14" t="s">
        <v>43</v>
      </c>
      <c r="O12" s="15">
        <f>'[1]Exportações Cearenses'!O13</f>
        <v>0</v>
      </c>
    </row>
    <row r="13" spans="1:15">
      <c r="A13" s="16" t="s">
        <v>44</v>
      </c>
      <c r="B13" s="17"/>
      <c r="C13" s="18"/>
      <c r="D13" s="17"/>
      <c r="E13" s="17"/>
      <c r="F13" s="17"/>
      <c r="G13" s="17"/>
      <c r="H13" s="17"/>
      <c r="I13" s="17"/>
      <c r="J13" s="17"/>
      <c r="K13" s="17"/>
      <c r="L13" s="17">
        <v>592</v>
      </c>
      <c r="M13" s="17"/>
      <c r="N13" s="19">
        <f t="shared" ref="N13:N18" si="0">SUM(B13:M13)</f>
        <v>592</v>
      </c>
      <c r="O13" s="20" t="e">
        <f>(N13/#REF!)*100-100</f>
        <v>#REF!</v>
      </c>
    </row>
    <row r="14" spans="1:15">
      <c r="A14" s="16" t="s">
        <v>45</v>
      </c>
      <c r="B14" s="17"/>
      <c r="C14" s="18"/>
      <c r="D14" s="17"/>
      <c r="E14" s="17"/>
      <c r="F14" s="17"/>
      <c r="G14" s="17"/>
      <c r="H14" s="17"/>
      <c r="I14" s="21"/>
      <c r="J14" s="17"/>
      <c r="K14" s="17"/>
      <c r="L14" s="17">
        <v>1553281</v>
      </c>
      <c r="M14" s="17"/>
      <c r="N14" s="19">
        <f t="shared" si="0"/>
        <v>1553281</v>
      </c>
      <c r="O14" s="22" t="e">
        <f>(N14/#REF!)*100-100</f>
        <v>#REF!</v>
      </c>
    </row>
    <row r="15" spans="1:15">
      <c r="A15" s="16" t="s">
        <v>46</v>
      </c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>
        <v>66099</v>
      </c>
      <c r="M15" s="17"/>
      <c r="N15" s="19">
        <f t="shared" si="0"/>
        <v>66099</v>
      </c>
      <c r="O15" s="20" t="e">
        <f>(N15/#REF!)*100-100</f>
        <v>#REF!</v>
      </c>
    </row>
    <row r="16" spans="1:15">
      <c r="A16" s="16" t="s">
        <v>47</v>
      </c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>
        <v>19407168</v>
      </c>
      <c r="M16" s="17"/>
      <c r="N16" s="19">
        <f t="shared" si="0"/>
        <v>19407168</v>
      </c>
      <c r="O16" s="22" t="e">
        <f>(N16/#REF!)*100-100</f>
        <v>#REF!</v>
      </c>
    </row>
    <row r="17" spans="1:15">
      <c r="A17" s="16" t="s">
        <v>48</v>
      </c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>
        <v>0</v>
      </c>
      <c r="M17" s="17"/>
      <c r="N17" s="19">
        <f t="shared" si="0"/>
        <v>0</v>
      </c>
      <c r="O17" s="22" t="e">
        <f>(N17/#REF!)*100-100</f>
        <v>#REF!</v>
      </c>
    </row>
    <row r="18" spans="1:15">
      <c r="A18" s="16" t="s">
        <v>49</v>
      </c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>
        <v>2060372</v>
      </c>
      <c r="M18" s="17"/>
      <c r="N18" s="19">
        <f t="shared" si="0"/>
        <v>2060372</v>
      </c>
      <c r="O18" s="22" t="e">
        <f>(N18/#REF!)*100-100</f>
        <v>#REF!</v>
      </c>
    </row>
    <row r="19" spans="1:15">
      <c r="A19" s="16" t="s">
        <v>50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>
        <v>62445</v>
      </c>
      <c r="M19" s="17"/>
      <c r="N19" s="19">
        <f>N20-SUM(N13:N18)</f>
        <v>62445</v>
      </c>
      <c r="O19" s="20" t="e">
        <f>(N19/#REF!)*100-100</f>
        <v>#REF!</v>
      </c>
    </row>
    <row r="20" spans="1:15">
      <c r="A20" s="23" t="s">
        <v>51</v>
      </c>
      <c r="B20" s="24">
        <f t="shared" ref="B20:M20" si="1">SUM(B13:B19)</f>
        <v>0</v>
      </c>
      <c r="C20" s="24">
        <f t="shared" si="1"/>
        <v>0</v>
      </c>
      <c r="D20" s="24">
        <f t="shared" si="1"/>
        <v>0</v>
      </c>
      <c r="E20" s="24">
        <f t="shared" si="1"/>
        <v>0</v>
      </c>
      <c r="F20" s="24">
        <f t="shared" si="1"/>
        <v>0</v>
      </c>
      <c r="G20" s="24">
        <f t="shared" si="1"/>
        <v>0</v>
      </c>
      <c r="H20" s="24">
        <f t="shared" si="1"/>
        <v>0</v>
      </c>
      <c r="I20" s="24">
        <f t="shared" si="1"/>
        <v>0</v>
      </c>
      <c r="J20" s="24">
        <f t="shared" si="1"/>
        <v>0</v>
      </c>
      <c r="K20" s="24">
        <f t="shared" si="1"/>
        <v>0</v>
      </c>
      <c r="L20" s="24">
        <f t="shared" si="1"/>
        <v>23149957</v>
      </c>
      <c r="M20" s="24">
        <f t="shared" si="1"/>
        <v>0</v>
      </c>
      <c r="N20" s="24">
        <f t="shared" ref="N20:N31" si="2">SUM(B20:M20)</f>
        <v>23149957</v>
      </c>
      <c r="O20" s="22" t="e">
        <f>(N20/#REF!)*100-100</f>
        <v>#REF!</v>
      </c>
    </row>
    <row r="21" spans="1:15">
      <c r="A21" s="25" t="s">
        <v>52</v>
      </c>
      <c r="B21" s="26"/>
      <c r="C21" s="27"/>
      <c r="D21" s="26"/>
      <c r="E21" s="26"/>
      <c r="F21" s="26"/>
      <c r="G21" s="26"/>
      <c r="H21" s="26"/>
      <c r="I21" s="26"/>
      <c r="J21" s="26"/>
      <c r="K21" s="26"/>
      <c r="L21" s="26">
        <v>187699</v>
      </c>
      <c r="M21" s="26"/>
      <c r="N21" s="24">
        <f t="shared" si="2"/>
        <v>187699</v>
      </c>
      <c r="O21" s="20"/>
    </row>
    <row r="22" spans="1:15">
      <c r="A22" s="16" t="s">
        <v>53</v>
      </c>
      <c r="B22" s="19"/>
      <c r="C22" s="28"/>
      <c r="D22" s="19"/>
      <c r="E22" s="19"/>
      <c r="F22" s="19"/>
      <c r="G22" s="19"/>
      <c r="H22" s="19"/>
      <c r="I22" s="19"/>
      <c r="J22" s="19"/>
      <c r="K22" s="19"/>
      <c r="L22" s="19">
        <v>690025</v>
      </c>
      <c r="M22" s="29"/>
      <c r="N22" s="24">
        <f t="shared" si="2"/>
        <v>690025</v>
      </c>
      <c r="O22" s="20" t="e">
        <f>(N22/#REF!)*100-100</f>
        <v>#REF!</v>
      </c>
    </row>
    <row r="23" spans="1:15">
      <c r="A23" s="30" t="s">
        <v>54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24">
        <f t="shared" si="2"/>
        <v>0</v>
      </c>
      <c r="O23" s="22" t="e">
        <f>(N23/#REF!)*100-100</f>
        <v>#REF!</v>
      </c>
    </row>
    <row r="24" spans="1:15">
      <c r="A24" s="30" t="s">
        <v>55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>
        <v>0</v>
      </c>
      <c r="M24" s="31"/>
      <c r="N24" s="24">
        <f t="shared" si="2"/>
        <v>0</v>
      </c>
      <c r="O24" s="20" t="e">
        <f>(N24/#REF!)*100-100</f>
        <v>#REF!</v>
      </c>
    </row>
    <row r="25" spans="1:15">
      <c r="A25" s="30" t="s">
        <v>56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>
        <v>263968</v>
      </c>
      <c r="M25" s="31"/>
      <c r="N25" s="24">
        <f t="shared" si="2"/>
        <v>263968</v>
      </c>
      <c r="O25" s="22" t="e">
        <f>(N25/#REF!)*100-100</f>
        <v>#REF!</v>
      </c>
    </row>
    <row r="26" spans="1:15">
      <c r="A26" s="30" t="s">
        <v>57</v>
      </c>
      <c r="B26" s="31"/>
      <c r="C26" s="31"/>
      <c r="D26" s="31"/>
      <c r="E26" s="31"/>
      <c r="F26" s="31"/>
      <c r="G26" s="31"/>
      <c r="H26" s="17"/>
      <c r="I26" s="31"/>
      <c r="J26" s="31"/>
      <c r="K26" s="31"/>
      <c r="L26" s="31">
        <v>1256429</v>
      </c>
      <c r="M26" s="31"/>
      <c r="N26" s="24">
        <f t="shared" si="2"/>
        <v>1256429</v>
      </c>
      <c r="O26" s="22" t="e">
        <f>(N26/#REF!)*100-100</f>
        <v>#REF!</v>
      </c>
    </row>
    <row r="27" spans="1:15">
      <c r="A27" s="30" t="s">
        <v>58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>
        <v>2270373</v>
      </c>
      <c r="M27" s="31"/>
      <c r="N27" s="24">
        <f t="shared" si="2"/>
        <v>2270373</v>
      </c>
      <c r="O27" s="22" t="e">
        <f>(N27/#REF!)*100-100</f>
        <v>#REF!</v>
      </c>
    </row>
    <row r="28" spans="1:15">
      <c r="A28" s="30" t="s">
        <v>59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>
        <v>21826</v>
      </c>
      <c r="M28" s="21"/>
      <c r="N28" s="24">
        <f t="shared" si="2"/>
        <v>21826</v>
      </c>
      <c r="O28" s="20" t="e">
        <f>(N28/#REF!)*100-100</f>
        <v>#REF!</v>
      </c>
    </row>
    <row r="29" spans="1:15">
      <c r="A29" s="16" t="s">
        <v>60</v>
      </c>
      <c r="B29" s="31"/>
      <c r="C29" s="32"/>
      <c r="D29" s="31"/>
      <c r="E29" s="31"/>
      <c r="F29" s="31"/>
      <c r="G29" s="31"/>
      <c r="H29" s="31"/>
      <c r="I29" s="31"/>
      <c r="J29" s="31"/>
      <c r="K29" s="31"/>
      <c r="L29" s="31">
        <v>1987974</v>
      </c>
      <c r="M29" s="31"/>
      <c r="N29" s="24">
        <f t="shared" si="2"/>
        <v>1987974</v>
      </c>
      <c r="O29" s="20" t="e">
        <f>(N29/#REF!)*100-100</f>
        <v>#REF!</v>
      </c>
    </row>
    <row r="30" spans="1:15">
      <c r="A30" s="16" t="s">
        <v>61</v>
      </c>
      <c r="B30" s="31"/>
      <c r="C30" s="32"/>
      <c r="D30" s="31"/>
      <c r="E30" s="31"/>
      <c r="F30" s="31"/>
      <c r="G30" s="31"/>
      <c r="H30" s="31"/>
      <c r="I30" s="31"/>
      <c r="J30" s="31"/>
      <c r="K30" s="31"/>
      <c r="L30" s="31">
        <v>213479</v>
      </c>
      <c r="M30" s="31"/>
      <c r="N30" s="24">
        <f t="shared" si="2"/>
        <v>213479</v>
      </c>
      <c r="O30" s="22" t="e">
        <f>(N30/#REF!)*100-100</f>
        <v>#REF!</v>
      </c>
    </row>
    <row r="31" spans="1:15">
      <c r="A31" s="16" t="s">
        <v>62</v>
      </c>
      <c r="B31" s="31"/>
      <c r="C31" s="32"/>
      <c r="D31" s="31"/>
      <c r="E31" s="31"/>
      <c r="F31" s="31"/>
      <c r="G31" s="31"/>
      <c r="H31" s="31"/>
      <c r="I31" s="31"/>
      <c r="J31" s="31"/>
      <c r="K31" s="31"/>
      <c r="L31" s="31">
        <v>0</v>
      </c>
      <c r="M31" s="31"/>
      <c r="N31" s="24">
        <f t="shared" si="2"/>
        <v>0</v>
      </c>
      <c r="O31" s="20" t="e">
        <f>(N31/#REF!)*100-100</f>
        <v>#REF!</v>
      </c>
    </row>
    <row r="32" spans="1:15">
      <c r="A32" s="33" t="s">
        <v>43</v>
      </c>
      <c r="B32" s="34">
        <f t="shared" ref="B32:N32" si="3">SUM(B20:B31)</f>
        <v>0</v>
      </c>
      <c r="C32" s="34">
        <f t="shared" si="3"/>
        <v>0</v>
      </c>
      <c r="D32" s="34">
        <f t="shared" si="3"/>
        <v>0</v>
      </c>
      <c r="E32" s="34">
        <f t="shared" si="3"/>
        <v>0</v>
      </c>
      <c r="F32" s="34">
        <f t="shared" si="3"/>
        <v>0</v>
      </c>
      <c r="G32" s="34">
        <f t="shared" si="3"/>
        <v>0</v>
      </c>
      <c r="H32" s="34">
        <f t="shared" si="3"/>
        <v>0</v>
      </c>
      <c r="I32" s="34">
        <f t="shared" si="3"/>
        <v>0</v>
      </c>
      <c r="J32" s="34">
        <f t="shared" si="3"/>
        <v>0</v>
      </c>
      <c r="K32" s="34">
        <f t="shared" si="3"/>
        <v>0</v>
      </c>
      <c r="L32" s="34">
        <f t="shared" si="3"/>
        <v>30041730</v>
      </c>
      <c r="M32" s="34">
        <f t="shared" si="3"/>
        <v>0</v>
      </c>
      <c r="N32" s="34">
        <f t="shared" si="3"/>
        <v>30041730</v>
      </c>
      <c r="O32" s="22" t="e">
        <f>(N32/#REF!)*100-100</f>
        <v>#REF!</v>
      </c>
    </row>
  </sheetData>
  <sheetProtection selectLockedCells="1" selectUnlockedCells="1"/>
  <mergeCells count="1">
    <mergeCell ref="A11:G1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00FF"/>
    <pageSetUpPr fitToPage="1"/>
  </sheetPr>
  <dimension ref="C1:AG30"/>
  <sheetViews>
    <sheetView view="pageBreakPreview" zoomScale="80" zoomScaleNormal="85" zoomScaleSheetLayoutView="8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M10" sqref="M10"/>
    </sheetView>
  </sheetViews>
  <sheetFormatPr defaultRowHeight="14.25"/>
  <cols>
    <col min="1" max="1" width="1.25" style="130" customWidth="1"/>
    <col min="2" max="2" width="2.125" style="130" customWidth="1"/>
    <col min="3" max="3" width="2.875" style="130" customWidth="1"/>
    <col min="4" max="4" width="19.875" style="130" bestFit="1" customWidth="1"/>
    <col min="5" max="8" width="15.75" style="130" bestFit="1" customWidth="1"/>
    <col min="9" max="9" width="15.75" style="130" customWidth="1"/>
    <col min="10" max="10" width="12.125" style="130" customWidth="1"/>
    <col min="11" max="11" width="3" style="130" customWidth="1"/>
    <col min="12" max="12" width="2.625" style="130" customWidth="1"/>
    <col min="13" max="13" width="11.875" style="130" bestFit="1" customWidth="1"/>
    <col min="14" max="16384" width="9" style="130"/>
  </cols>
  <sheetData>
    <row r="1" spans="3:13" ht="97.7" customHeight="1" thickBot="1">
      <c r="C1" s="129"/>
      <c r="D1" s="129"/>
      <c r="E1" s="129"/>
      <c r="F1" s="129"/>
      <c r="G1" s="129"/>
      <c r="H1" s="129"/>
      <c r="I1" s="129"/>
      <c r="J1" s="129"/>
    </row>
    <row r="2" spans="3:13" ht="9.75" customHeight="1">
      <c r="C2" s="148"/>
      <c r="D2" s="149"/>
      <c r="E2" s="149"/>
      <c r="F2" s="149"/>
      <c r="G2" s="149"/>
      <c r="H2" s="149"/>
      <c r="I2" s="149"/>
      <c r="J2" s="149"/>
      <c r="K2" s="150"/>
    </row>
    <row r="3" spans="3:13" ht="27" customHeight="1">
      <c r="C3" s="151"/>
      <c r="D3" s="354" t="s">
        <v>12</v>
      </c>
      <c r="E3" s="354"/>
      <c r="F3" s="354"/>
      <c r="G3" s="354"/>
      <c r="H3" s="354"/>
      <c r="I3" s="354"/>
      <c r="J3" s="354"/>
      <c r="K3" s="152"/>
    </row>
    <row r="4" spans="3:13" ht="10.5" customHeight="1">
      <c r="C4" s="151"/>
      <c r="D4" s="129"/>
      <c r="E4" s="129"/>
      <c r="F4" s="129"/>
      <c r="G4" s="129"/>
      <c r="H4" s="129"/>
      <c r="I4" s="129"/>
      <c r="J4" s="129"/>
      <c r="K4" s="152"/>
    </row>
    <row r="5" spans="3:13" ht="35.25" customHeight="1">
      <c r="C5" s="151"/>
      <c r="D5" s="355" t="s">
        <v>146</v>
      </c>
      <c r="E5" s="355"/>
      <c r="F5" s="355"/>
      <c r="G5" s="355"/>
      <c r="H5" s="355"/>
      <c r="I5" s="355"/>
      <c r="J5" s="355"/>
      <c r="K5" s="152"/>
    </row>
    <row r="6" spans="3:13" ht="24.75" customHeight="1">
      <c r="C6" s="151"/>
      <c r="D6" s="356" t="s">
        <v>150</v>
      </c>
      <c r="E6" s="356"/>
      <c r="F6" s="356"/>
      <c r="G6" s="356"/>
      <c r="H6" s="356"/>
      <c r="I6" s="356"/>
      <c r="J6" s="356"/>
      <c r="K6" s="152"/>
    </row>
    <row r="7" spans="3:13" ht="15.75" customHeight="1">
      <c r="C7" s="151"/>
      <c r="D7" s="6"/>
      <c r="E7" s="6"/>
      <c r="F7" s="6"/>
      <c r="G7" s="129"/>
      <c r="H7" s="129"/>
      <c r="I7" s="129"/>
      <c r="J7" s="109"/>
      <c r="K7" s="152"/>
    </row>
    <row r="8" spans="3:13" ht="4.5" customHeight="1">
      <c r="C8" s="151"/>
      <c r="D8" s="129"/>
      <c r="E8" s="129"/>
      <c r="F8" s="129"/>
      <c r="G8" s="129"/>
      <c r="H8" s="129"/>
      <c r="I8" s="129"/>
      <c r="J8" s="129"/>
      <c r="K8" s="152"/>
    </row>
    <row r="9" spans="3:13" ht="3.75" customHeight="1" thickBot="1">
      <c r="C9" s="151"/>
      <c r="D9" s="129"/>
      <c r="E9" s="129"/>
      <c r="F9" s="129"/>
      <c r="G9" s="129"/>
      <c r="H9" s="129"/>
      <c r="I9" s="129"/>
      <c r="J9" s="129"/>
      <c r="K9" s="152"/>
    </row>
    <row r="10" spans="3:13" s="132" customFormat="1" ht="49.5" customHeight="1" thickBot="1">
      <c r="C10" s="153"/>
      <c r="D10" s="358" t="s">
        <v>13</v>
      </c>
      <c r="E10" s="283">
        <v>2010</v>
      </c>
      <c r="F10" s="284">
        <v>2011</v>
      </c>
      <c r="G10" s="284">
        <v>2012</v>
      </c>
      <c r="H10" s="284">
        <v>2012</v>
      </c>
      <c r="I10" s="317">
        <v>2013</v>
      </c>
      <c r="J10" s="283" t="s">
        <v>147</v>
      </c>
      <c r="K10" s="154"/>
    </row>
    <row r="11" spans="3:13" s="132" customFormat="1" ht="24" customHeight="1" thickBot="1">
      <c r="C11" s="153"/>
      <c r="D11" s="358"/>
      <c r="E11" s="284" t="s">
        <v>126</v>
      </c>
      <c r="F11" s="284" t="s">
        <v>126</v>
      </c>
      <c r="G11" s="284" t="s">
        <v>126</v>
      </c>
      <c r="H11" s="283" t="s">
        <v>163</v>
      </c>
      <c r="I11" s="283" t="s">
        <v>163</v>
      </c>
      <c r="J11" s="283" t="s">
        <v>163</v>
      </c>
      <c r="K11" s="154"/>
    </row>
    <row r="12" spans="3:13" s="327" customFormat="1" ht="16.5" thickBot="1">
      <c r="C12" s="321"/>
      <c r="D12" s="322" t="s">
        <v>14</v>
      </c>
      <c r="E12" s="323">
        <v>8886017448</v>
      </c>
      <c r="F12" s="324">
        <v>11016299152</v>
      </c>
      <c r="G12" s="323">
        <v>11267769476</v>
      </c>
      <c r="H12" s="323">
        <v>10291627234</v>
      </c>
      <c r="I12" s="325">
        <v>9331947251</v>
      </c>
      <c r="J12" s="377">
        <v>-9.3248614740878644</v>
      </c>
      <c r="K12" s="326"/>
    </row>
    <row r="13" spans="3:13" s="134" customFormat="1" ht="16.5" thickBot="1">
      <c r="C13" s="155"/>
      <c r="D13" s="285" t="s">
        <v>15</v>
      </c>
      <c r="E13" s="286">
        <v>2920267012</v>
      </c>
      <c r="F13" s="287">
        <v>3047103050</v>
      </c>
      <c r="G13" s="286">
        <v>3024687701</v>
      </c>
      <c r="H13" s="323">
        <v>2825429406</v>
      </c>
      <c r="I13" s="288">
        <v>2182631429</v>
      </c>
      <c r="J13" s="377">
        <v>-22.750452573154824</v>
      </c>
      <c r="K13" s="156"/>
    </row>
    <row r="14" spans="3:13" s="142" customFormat="1" ht="16.5" thickBot="1">
      <c r="C14" s="159"/>
      <c r="D14" s="289" t="s">
        <v>16</v>
      </c>
      <c r="E14" s="290">
        <v>1269498551</v>
      </c>
      <c r="F14" s="291">
        <v>1403295759</v>
      </c>
      <c r="G14" s="290">
        <v>1266967291</v>
      </c>
      <c r="H14" s="290">
        <v>1160356034</v>
      </c>
      <c r="I14" s="292">
        <v>1180515358</v>
      </c>
      <c r="J14" s="378">
        <v>1.7373395241895295</v>
      </c>
      <c r="K14" s="160"/>
    </row>
    <row r="15" spans="3:13" ht="16.5" thickBot="1">
      <c r="C15" s="151"/>
      <c r="D15" s="285" t="s">
        <v>17</v>
      </c>
      <c r="E15" s="286">
        <v>1112498319</v>
      </c>
      <c r="F15" s="287">
        <v>1198969467</v>
      </c>
      <c r="G15" s="286">
        <v>1319976345</v>
      </c>
      <c r="H15" s="323">
        <v>1211543976</v>
      </c>
      <c r="I15" s="288">
        <v>756506662</v>
      </c>
      <c r="J15" s="377">
        <v>-37.558464489447474</v>
      </c>
      <c r="K15" s="161"/>
      <c r="L15" s="131"/>
      <c r="M15" s="131"/>
    </row>
    <row r="16" spans="3:13" s="136" customFormat="1" ht="16.5" thickBot="1">
      <c r="C16" s="157"/>
      <c r="D16" s="285" t="s">
        <v>18</v>
      </c>
      <c r="E16" s="286">
        <v>971015073</v>
      </c>
      <c r="F16" s="287">
        <v>1371546559</v>
      </c>
      <c r="G16" s="286">
        <v>1014421485</v>
      </c>
      <c r="H16" s="323">
        <v>917157368</v>
      </c>
      <c r="I16" s="288">
        <v>637250994</v>
      </c>
      <c r="J16" s="377">
        <v>-30.51890370900886</v>
      </c>
      <c r="K16" s="158"/>
      <c r="L16" s="137"/>
    </row>
    <row r="17" spans="3:11" ht="16.5" thickBot="1">
      <c r="C17" s="151"/>
      <c r="D17" s="285" t="s">
        <v>19</v>
      </c>
      <c r="E17" s="286">
        <v>284738231</v>
      </c>
      <c r="F17" s="287">
        <v>281181417</v>
      </c>
      <c r="G17" s="286">
        <v>261223815</v>
      </c>
      <c r="H17" s="323">
        <v>236975930</v>
      </c>
      <c r="I17" s="288">
        <v>221438418</v>
      </c>
      <c r="J17" s="377">
        <v>-6.5565781301079813</v>
      </c>
      <c r="K17" s="152"/>
    </row>
    <row r="18" spans="3:11" s="134" customFormat="1" ht="16.5" thickBot="1">
      <c r="C18" s="155"/>
      <c r="D18" s="285" t="s">
        <v>20</v>
      </c>
      <c r="E18" s="286">
        <v>217833414</v>
      </c>
      <c r="F18" s="287">
        <v>225191013</v>
      </c>
      <c r="G18" s="286">
        <v>243369072</v>
      </c>
      <c r="H18" s="323">
        <v>213389281</v>
      </c>
      <c r="I18" s="288">
        <v>168613396</v>
      </c>
      <c r="J18" s="377">
        <v>-20.983193152986914</v>
      </c>
      <c r="K18" s="156"/>
    </row>
    <row r="19" spans="3:11" s="136" customFormat="1" ht="16.5" thickBot="1">
      <c r="C19" s="157"/>
      <c r="D19" s="285" t="s">
        <v>21</v>
      </c>
      <c r="E19" s="286">
        <v>129184842</v>
      </c>
      <c r="F19" s="287">
        <v>164346156</v>
      </c>
      <c r="G19" s="286">
        <v>225729176</v>
      </c>
      <c r="H19" s="323">
        <v>215951119</v>
      </c>
      <c r="I19" s="288">
        <v>155266504</v>
      </c>
      <c r="J19" s="377">
        <v>-28.101088469006729</v>
      </c>
      <c r="K19" s="158"/>
    </row>
    <row r="20" spans="3:11" s="136" customFormat="1" ht="16.5" thickBot="1">
      <c r="C20" s="157"/>
      <c r="D20" s="285" t="s">
        <v>22</v>
      </c>
      <c r="E20" s="286">
        <v>76600688</v>
      </c>
      <c r="F20" s="287">
        <v>122398886</v>
      </c>
      <c r="G20" s="286">
        <v>149073162</v>
      </c>
      <c r="H20" s="323">
        <v>136693707</v>
      </c>
      <c r="I20" s="288">
        <v>76239867</v>
      </c>
      <c r="J20" s="377">
        <v>-44.225766735552796</v>
      </c>
      <c r="K20" s="158"/>
    </row>
    <row r="21" spans="3:11" s="133" customFormat="1" ht="16.5" customHeight="1" thickBot="1">
      <c r="C21" s="162"/>
      <c r="D21" s="293" t="s">
        <v>23</v>
      </c>
      <c r="E21" s="294">
        <v>15867653578</v>
      </c>
      <c r="F21" s="294">
        <v>18830331459</v>
      </c>
      <c r="G21" s="294">
        <v>18773217523</v>
      </c>
      <c r="H21" s="294">
        <v>17209124055</v>
      </c>
      <c r="I21" s="296">
        <v>14710409879</v>
      </c>
      <c r="J21" s="375">
        <v>-14.519705756168422</v>
      </c>
      <c r="K21" s="163"/>
    </row>
    <row r="22" spans="3:11" ht="16.5" customHeight="1" thickBot="1">
      <c r="C22" s="151"/>
      <c r="D22" s="297" t="s">
        <v>24</v>
      </c>
      <c r="E22" s="298">
        <v>8.0005436516468922E-2</v>
      </c>
      <c r="F22" s="298">
        <v>7.4523157601099566E-2</v>
      </c>
      <c r="G22" s="298">
        <v>6.7488020604234492E-2</v>
      </c>
      <c r="H22" s="298">
        <v>6.7426792339431482E-2</v>
      </c>
      <c r="I22" s="298">
        <v>8.0250337530380925E-2</v>
      </c>
      <c r="J22" s="376"/>
      <c r="K22" s="161"/>
    </row>
    <row r="23" spans="3:11" s="133" customFormat="1" ht="16.5" customHeight="1" thickBot="1">
      <c r="C23" s="162"/>
      <c r="D23" s="293" t="s">
        <v>25</v>
      </c>
      <c r="E23" s="294">
        <v>201915285335</v>
      </c>
      <c r="F23" s="295">
        <v>256039574768</v>
      </c>
      <c r="G23" s="294">
        <v>242578013546</v>
      </c>
      <c r="H23" s="295">
        <v>222829722456</v>
      </c>
      <c r="I23" s="296">
        <v>221332824464</v>
      </c>
      <c r="J23" s="375">
        <v>-0.67176765087770818</v>
      </c>
      <c r="K23" s="163"/>
    </row>
    <row r="24" spans="3:11" ht="16.5" customHeight="1" thickBot="1">
      <c r="C24" s="151"/>
      <c r="D24" s="297" t="s">
        <v>26</v>
      </c>
      <c r="E24" s="299">
        <v>6.2872830498877791E-3</v>
      </c>
      <c r="F24" s="299">
        <v>5.480776791132934E-3</v>
      </c>
      <c r="G24" s="299">
        <v>5.2229271419923853E-3</v>
      </c>
      <c r="H24" s="299">
        <v>5.2073665093269779E-3</v>
      </c>
      <c r="I24" s="299">
        <v>5.3336659885800716E-3</v>
      </c>
      <c r="J24" s="300"/>
      <c r="K24" s="161"/>
    </row>
    <row r="25" spans="3:11" s="133" customFormat="1" ht="16.5" customHeight="1" thickBot="1">
      <c r="C25" s="162"/>
      <c r="D25" s="293" t="s">
        <v>27</v>
      </c>
      <c r="E25" s="301">
        <v>7.858569771809891E-2</v>
      </c>
      <c r="F25" s="301">
        <v>7.3544613078124155E-2</v>
      </c>
      <c r="G25" s="301">
        <v>7.7389870874237265E-2</v>
      </c>
      <c r="H25" s="301">
        <v>7.7229930842812572E-2</v>
      </c>
      <c r="I25" s="301">
        <v>6.6462848041740241E-2</v>
      </c>
      <c r="J25" s="301"/>
      <c r="K25" s="164"/>
    </row>
    <row r="26" spans="3:11">
      <c r="C26" s="151"/>
      <c r="D26" s="102" t="s">
        <v>127</v>
      </c>
      <c r="E26" s="102"/>
      <c r="F26" s="102"/>
      <c r="G26" s="165"/>
      <c r="H26" s="165"/>
      <c r="I26" s="102"/>
      <c r="J26" s="87"/>
      <c r="K26" s="152"/>
    </row>
    <row r="27" spans="3:11">
      <c r="C27" s="151"/>
      <c r="D27" s="102" t="s">
        <v>128</v>
      </c>
      <c r="E27" s="102"/>
      <c r="F27" s="102"/>
      <c r="G27" s="108"/>
      <c r="H27" s="108"/>
      <c r="I27" s="102"/>
      <c r="J27" s="87"/>
      <c r="K27" s="152"/>
    </row>
    <row r="28" spans="3:11" ht="8.25" customHeight="1" thickBot="1">
      <c r="C28" s="166"/>
      <c r="D28" s="167"/>
      <c r="E28" s="167"/>
      <c r="F28" s="167"/>
      <c r="G28" s="167"/>
      <c r="H28" s="167"/>
      <c r="I28" s="167"/>
      <c r="J28" s="167"/>
      <c r="K28" s="168"/>
    </row>
    <row r="29" spans="3:11" ht="12" customHeight="1">
      <c r="D29" s="7"/>
      <c r="E29" s="7"/>
      <c r="F29" s="7"/>
    </row>
    <row r="30" spans="3:11">
      <c r="K30" s="3"/>
    </row>
  </sheetData>
  <sheetProtection selectLockedCells="1" selectUnlockedCells="1"/>
  <mergeCells count="4">
    <mergeCell ref="D3:J3"/>
    <mergeCell ref="D5:J5"/>
    <mergeCell ref="D6:J6"/>
    <mergeCell ref="D10:D11"/>
  </mergeCells>
  <printOptions horizontalCentered="1"/>
  <pageMargins left="1.5748031496062993" right="0.78740157480314965" top="0.86614173228346458" bottom="0.86614173228346458" header="0.51181102362204722" footer="0.51181102362204722"/>
  <pageSetup paperSize="9" scale="82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00FF"/>
  </sheetPr>
  <dimension ref="A1:AI90"/>
  <sheetViews>
    <sheetView topLeftCell="B1" zoomScale="85" zoomScaleNormal="85" workbookViewId="0">
      <pane xSplit="4" ySplit="11" topLeftCell="F12" activePane="bottomRight" state="frozen"/>
      <selection activeCell="B1" sqref="B1"/>
      <selection pane="topRight" activeCell="F1" sqref="F1"/>
      <selection pane="bottomLeft" activeCell="B12" sqref="B12"/>
      <selection pane="bottomRight" activeCell="O27" sqref="O27"/>
    </sheetView>
  </sheetViews>
  <sheetFormatPr defaultRowHeight="12.75"/>
  <cols>
    <col min="1" max="2" width="1.625" style="36" customWidth="1"/>
    <col min="3" max="3" width="2.125" style="36" customWidth="1"/>
    <col min="4" max="4" width="3.75" style="36" customWidth="1"/>
    <col min="5" max="5" width="27" style="35" customWidth="1"/>
    <col min="6" max="8" width="12.375" style="35" bestFit="1" customWidth="1"/>
    <col min="9" max="9" width="12.75" style="35" customWidth="1"/>
    <col min="10" max="10" width="12.375" style="110" customWidth="1"/>
    <col min="11" max="11" width="9.375" style="37" customWidth="1"/>
    <col min="12" max="12" width="1.625" style="35" customWidth="1"/>
    <col min="13" max="13" width="2.125" style="35" customWidth="1"/>
    <col min="14" max="16" width="10.125" style="35" bestFit="1" customWidth="1"/>
    <col min="17" max="16384" width="9" style="35"/>
  </cols>
  <sheetData>
    <row r="1" spans="1:13" ht="27.75" customHeight="1"/>
    <row r="5" spans="1:13" ht="12.75" customHeight="1" thickBot="1"/>
    <row r="6" spans="1:13" ht="9.75" customHeight="1">
      <c r="C6" s="68"/>
      <c r="D6" s="99"/>
      <c r="E6" s="53"/>
      <c r="F6" s="53"/>
      <c r="G6" s="53"/>
      <c r="H6" s="53"/>
      <c r="I6" s="53"/>
      <c r="J6" s="111"/>
      <c r="K6" s="105"/>
      <c r="L6" s="54"/>
    </row>
    <row r="7" spans="1:13" s="12" customFormat="1" ht="42" customHeight="1">
      <c r="C7" s="69"/>
      <c r="D7" s="355" t="s">
        <v>151</v>
      </c>
      <c r="E7" s="355"/>
      <c r="F7" s="355"/>
      <c r="G7" s="355"/>
      <c r="H7" s="355"/>
      <c r="I7" s="355"/>
      <c r="J7" s="355"/>
      <c r="K7" s="355"/>
      <c r="L7" s="55"/>
    </row>
    <row r="8" spans="1:13" s="12" customFormat="1" ht="23.25" customHeight="1">
      <c r="C8" s="69"/>
      <c r="D8" s="364" t="s">
        <v>148</v>
      </c>
      <c r="E8" s="364"/>
      <c r="F8" s="364"/>
      <c r="G8" s="364"/>
      <c r="H8" s="364"/>
      <c r="I8" s="364"/>
      <c r="J8" s="364"/>
      <c r="K8" s="364"/>
      <c r="L8" s="55"/>
    </row>
    <row r="9" spans="1:13" s="12" customFormat="1" ht="15" customHeight="1" thickBot="1">
      <c r="C9" s="69"/>
      <c r="D9" s="177"/>
      <c r="E9" s="183"/>
      <c r="F9" s="144"/>
      <c r="G9" s="144"/>
      <c r="H9" s="144"/>
      <c r="I9" s="104"/>
      <c r="J9" s="112"/>
      <c r="K9" s="144"/>
      <c r="L9" s="55"/>
    </row>
    <row r="10" spans="1:13" s="88" customFormat="1" ht="36" customHeight="1" thickBot="1">
      <c r="A10" s="180"/>
      <c r="B10" s="180"/>
      <c r="C10" s="179"/>
      <c r="D10" s="365" t="s">
        <v>30</v>
      </c>
      <c r="E10" s="365"/>
      <c r="F10" s="226">
        <v>2010</v>
      </c>
      <c r="G10" s="226">
        <v>2011</v>
      </c>
      <c r="H10" s="226">
        <v>2012</v>
      </c>
      <c r="I10" s="330">
        <v>2012</v>
      </c>
      <c r="J10" s="318">
        <v>2013</v>
      </c>
      <c r="K10" s="366" t="s">
        <v>160</v>
      </c>
      <c r="L10" s="178"/>
    </row>
    <row r="11" spans="1:13" s="40" customFormat="1" ht="57.75" customHeight="1" thickBot="1">
      <c r="C11" s="71"/>
      <c r="D11" s="365"/>
      <c r="E11" s="365"/>
      <c r="F11" s="227" t="s">
        <v>126</v>
      </c>
      <c r="G11" s="227" t="s">
        <v>126</v>
      </c>
      <c r="H11" s="227" t="s">
        <v>126</v>
      </c>
      <c r="I11" s="338" t="s">
        <v>162</v>
      </c>
      <c r="J11" s="338" t="s">
        <v>163</v>
      </c>
      <c r="K11" s="366"/>
      <c r="L11" s="56"/>
    </row>
    <row r="12" spans="1:13" s="42" customFormat="1" ht="16.5" customHeight="1" thickBot="1">
      <c r="C12" s="73"/>
      <c r="D12" s="228" t="s">
        <v>74</v>
      </c>
      <c r="E12" s="229" t="s">
        <v>106</v>
      </c>
      <c r="F12" s="230">
        <v>165874620</v>
      </c>
      <c r="G12" s="231">
        <v>184139998</v>
      </c>
      <c r="H12" s="231">
        <v>205932324</v>
      </c>
      <c r="I12" s="230">
        <v>186758294</v>
      </c>
      <c r="J12" s="232">
        <v>177061385</v>
      </c>
      <c r="K12" s="233">
        <v>-5.1922240197803449</v>
      </c>
      <c r="L12" s="58"/>
    </row>
    <row r="13" spans="1:13" s="42" customFormat="1" ht="16.5" customHeight="1" thickBot="1">
      <c r="C13" s="73"/>
      <c r="D13" s="234" t="s">
        <v>75</v>
      </c>
      <c r="E13" s="235" t="s">
        <v>108</v>
      </c>
      <c r="F13" s="236">
        <v>182015701</v>
      </c>
      <c r="G13" s="236">
        <v>176049720</v>
      </c>
      <c r="H13" s="236">
        <v>148575140</v>
      </c>
      <c r="I13" s="230">
        <v>140019378</v>
      </c>
      <c r="J13" s="232">
        <v>99749317</v>
      </c>
      <c r="K13" s="233">
        <v>-28.760348442627702</v>
      </c>
      <c r="L13" s="58"/>
      <c r="M13" s="41"/>
    </row>
    <row r="14" spans="1:13" s="94" customFormat="1" ht="16.5" customHeight="1" thickBot="1">
      <c r="C14" s="92"/>
      <c r="D14" s="228" t="s">
        <v>76</v>
      </c>
      <c r="E14" s="229" t="s">
        <v>116</v>
      </c>
      <c r="F14" s="230">
        <v>99162867</v>
      </c>
      <c r="G14" s="237">
        <v>102390774</v>
      </c>
      <c r="H14" s="237">
        <v>108116601</v>
      </c>
      <c r="I14" s="230">
        <v>91494885</v>
      </c>
      <c r="J14" s="232">
        <v>97659105</v>
      </c>
      <c r="K14" s="233">
        <v>6.7372290811666735</v>
      </c>
      <c r="L14" s="93"/>
    </row>
    <row r="15" spans="1:13" s="43" customFormat="1" ht="16.5" hidden="1" customHeight="1" thickBot="1">
      <c r="C15" s="72"/>
      <c r="D15" s="238"/>
      <c r="E15" s="239" t="s">
        <v>44</v>
      </c>
      <c r="F15" s="236">
        <v>108337</v>
      </c>
      <c r="G15" s="236">
        <v>225905</v>
      </c>
      <c r="H15" s="236">
        <v>0</v>
      </c>
      <c r="I15" s="230"/>
      <c r="J15" s="232">
        <v>114185</v>
      </c>
      <c r="K15" s="233" t="e">
        <v>#DIV/0!</v>
      </c>
      <c r="L15" s="57"/>
    </row>
    <row r="16" spans="1:13" s="42" customFormat="1" ht="16.5" hidden="1" customHeight="1" thickBot="1">
      <c r="C16" s="73"/>
      <c r="D16" s="228"/>
      <c r="E16" s="240" t="s">
        <v>45</v>
      </c>
      <c r="F16" s="230">
        <v>11199405</v>
      </c>
      <c r="G16" s="230">
        <v>10366480</v>
      </c>
      <c r="H16" s="230">
        <v>9846375</v>
      </c>
      <c r="I16" s="230"/>
      <c r="J16" s="232">
        <v>10278503</v>
      </c>
      <c r="K16" s="233" t="e">
        <v>#DIV/0!</v>
      </c>
      <c r="L16" s="58"/>
    </row>
    <row r="17" spans="3:16" s="42" customFormat="1" ht="16.5" hidden="1" customHeight="1" thickBot="1">
      <c r="C17" s="73"/>
      <c r="D17" s="228"/>
      <c r="E17" s="239" t="s">
        <v>120</v>
      </c>
      <c r="F17" s="230">
        <v>49600</v>
      </c>
      <c r="G17" s="230">
        <v>184323</v>
      </c>
      <c r="H17" s="230">
        <v>35668</v>
      </c>
      <c r="I17" s="230"/>
      <c r="J17" s="232">
        <v>32314</v>
      </c>
      <c r="K17" s="233" t="e">
        <v>#DIV/0!</v>
      </c>
      <c r="L17" s="58"/>
    </row>
    <row r="18" spans="3:16" s="42" customFormat="1" ht="16.5" hidden="1" customHeight="1" thickBot="1">
      <c r="C18" s="73"/>
      <c r="D18" s="234"/>
      <c r="E18" s="239" t="s">
        <v>63</v>
      </c>
      <c r="F18" s="236">
        <v>4707</v>
      </c>
      <c r="G18" s="236">
        <v>2660</v>
      </c>
      <c r="H18" s="236">
        <v>0</v>
      </c>
      <c r="I18" s="230"/>
      <c r="J18" s="232"/>
      <c r="K18" s="233" t="e">
        <v>#DIV/0!</v>
      </c>
      <c r="L18" s="58"/>
    </row>
    <row r="19" spans="3:16" s="42" customFormat="1" ht="16.5" hidden="1" customHeight="1" thickBot="1">
      <c r="C19" s="73"/>
      <c r="D19" s="228"/>
      <c r="E19" s="240" t="s">
        <v>46</v>
      </c>
      <c r="F19" s="230">
        <v>935316</v>
      </c>
      <c r="G19" s="230">
        <v>868845</v>
      </c>
      <c r="H19" s="230">
        <v>945111</v>
      </c>
      <c r="I19" s="230"/>
      <c r="J19" s="232">
        <v>729532</v>
      </c>
      <c r="K19" s="233" t="e">
        <v>#DIV/0!</v>
      </c>
      <c r="L19" s="58"/>
    </row>
    <row r="20" spans="3:16" s="42" customFormat="1" ht="16.5" hidden="1" customHeight="1" thickBot="1">
      <c r="C20" s="73"/>
      <c r="D20" s="234"/>
      <c r="E20" s="239" t="s">
        <v>48</v>
      </c>
      <c r="F20" s="236">
        <v>1869596</v>
      </c>
      <c r="G20" s="236">
        <v>2191717</v>
      </c>
      <c r="H20" s="236">
        <v>4392899</v>
      </c>
      <c r="I20" s="230"/>
      <c r="J20" s="232">
        <v>3056165</v>
      </c>
      <c r="K20" s="233" t="e">
        <v>#DIV/0!</v>
      </c>
      <c r="L20" s="58"/>
      <c r="M20" s="41"/>
    </row>
    <row r="21" spans="3:16" s="45" customFormat="1" ht="16.5" hidden="1" customHeight="1" thickBot="1">
      <c r="C21" s="74"/>
      <c r="D21" s="228"/>
      <c r="E21" s="240" t="s">
        <v>47</v>
      </c>
      <c r="F21" s="230">
        <v>74259055</v>
      </c>
      <c r="G21" s="230">
        <v>76392013</v>
      </c>
      <c r="H21" s="230">
        <v>78589139</v>
      </c>
      <c r="I21" s="230"/>
      <c r="J21" s="232">
        <v>55918126</v>
      </c>
      <c r="K21" s="233" t="e">
        <v>#DIV/0!</v>
      </c>
      <c r="L21" s="59"/>
      <c r="M21" s="44"/>
    </row>
    <row r="22" spans="3:16" s="42" customFormat="1" ht="16.5" hidden="1" customHeight="1" thickBot="1">
      <c r="C22" s="73"/>
      <c r="D22" s="234"/>
      <c r="E22" s="239" t="s">
        <v>114</v>
      </c>
      <c r="F22" s="236">
        <v>6792849</v>
      </c>
      <c r="G22" s="236">
        <v>7563544</v>
      </c>
      <c r="H22" s="236">
        <v>9167105</v>
      </c>
      <c r="I22" s="230"/>
      <c r="J22" s="232">
        <v>5315462</v>
      </c>
      <c r="K22" s="233" t="e">
        <v>#DIV/0!</v>
      </c>
      <c r="L22" s="58"/>
    </row>
    <row r="23" spans="3:16" s="42" customFormat="1" ht="16.5" hidden="1" customHeight="1" thickBot="1">
      <c r="C23" s="73"/>
      <c r="D23" s="228"/>
      <c r="E23" s="240" t="s">
        <v>73</v>
      </c>
      <c r="F23" s="230">
        <v>3948709</v>
      </c>
      <c r="G23" s="230">
        <v>4597947</v>
      </c>
      <c r="H23" s="230">
        <v>5140304</v>
      </c>
      <c r="I23" s="230"/>
      <c r="J23" s="230">
        <v>22214818</v>
      </c>
      <c r="K23" s="233" t="e">
        <v>#DIV/0!</v>
      </c>
      <c r="L23" s="58"/>
      <c r="N23" s="145"/>
      <c r="O23" s="145"/>
      <c r="P23" s="145"/>
    </row>
    <row r="24" spans="3:16" s="42" customFormat="1" ht="16.5" customHeight="1" thickBot="1">
      <c r="C24" s="73"/>
      <c r="D24" s="234" t="s">
        <v>77</v>
      </c>
      <c r="E24" s="241" t="s">
        <v>103</v>
      </c>
      <c r="F24" s="236">
        <v>43629881</v>
      </c>
      <c r="G24" s="236">
        <v>58215910</v>
      </c>
      <c r="H24" s="236">
        <v>66842620</v>
      </c>
      <c r="I24" s="230">
        <v>63871447</v>
      </c>
      <c r="J24" s="232">
        <v>48595930</v>
      </c>
      <c r="K24" s="233">
        <v>-23.916034030041622</v>
      </c>
      <c r="L24" s="58"/>
      <c r="M24" s="41"/>
    </row>
    <row r="25" spans="3:16" s="43" customFormat="1" ht="16.5" customHeight="1" thickBot="1">
      <c r="C25" s="72"/>
      <c r="D25" s="234" t="s">
        <v>78</v>
      </c>
      <c r="E25" s="241" t="s">
        <v>105</v>
      </c>
      <c r="F25" s="236">
        <v>29598539</v>
      </c>
      <c r="G25" s="236">
        <v>39875979</v>
      </c>
      <c r="H25" s="236">
        <v>45840727</v>
      </c>
      <c r="I25" s="230">
        <v>42399630</v>
      </c>
      <c r="J25" s="232">
        <v>40781715</v>
      </c>
      <c r="K25" s="233">
        <v>-3.8158705630214174</v>
      </c>
      <c r="L25" s="57"/>
    </row>
    <row r="26" spans="3:16" s="42" customFormat="1" ht="16.5" customHeight="1" thickBot="1">
      <c r="C26" s="73"/>
      <c r="D26" s="234" t="s">
        <v>79</v>
      </c>
      <c r="E26" s="242" t="s">
        <v>109</v>
      </c>
      <c r="F26" s="230">
        <v>60195313</v>
      </c>
      <c r="G26" s="230">
        <v>50109672</v>
      </c>
      <c r="H26" s="230">
        <v>29037413</v>
      </c>
      <c r="I26" s="230">
        <v>26109059</v>
      </c>
      <c r="J26" s="232">
        <v>36742986</v>
      </c>
      <c r="K26" s="233">
        <v>40.728878815586576</v>
      </c>
      <c r="L26" s="61"/>
      <c r="M26" s="41"/>
    </row>
    <row r="27" spans="3:16" s="42" customFormat="1" ht="16.5" customHeight="1" thickBot="1">
      <c r="C27" s="73"/>
      <c r="D27" s="234" t="s">
        <v>80</v>
      </c>
      <c r="E27" s="241" t="s">
        <v>104</v>
      </c>
      <c r="F27" s="236">
        <v>9721535</v>
      </c>
      <c r="G27" s="236">
        <v>12778933</v>
      </c>
      <c r="H27" s="236">
        <v>8152477</v>
      </c>
      <c r="I27" s="230">
        <v>7247562</v>
      </c>
      <c r="J27" s="232">
        <v>5983618</v>
      </c>
      <c r="K27" s="233">
        <v>-17.439574852895355</v>
      </c>
      <c r="L27" s="58"/>
    </row>
    <row r="28" spans="3:16" s="42" customFormat="1" ht="16.5" customHeight="1" thickBot="1">
      <c r="C28" s="73"/>
      <c r="D28" s="234" t="s">
        <v>81</v>
      </c>
      <c r="E28" s="229" t="s">
        <v>154</v>
      </c>
      <c r="F28" s="230">
        <v>8678775</v>
      </c>
      <c r="G28" s="230">
        <v>13834155</v>
      </c>
      <c r="H28" s="230">
        <v>10755509</v>
      </c>
      <c r="I28" s="230">
        <v>8277046</v>
      </c>
      <c r="J28" s="232">
        <v>5540400</v>
      </c>
      <c r="K28" s="233">
        <v>-33.063075884802387</v>
      </c>
      <c r="L28" s="58"/>
      <c r="M28" s="41"/>
    </row>
    <row r="29" spans="3:16" s="46" customFormat="1" ht="16.5" customHeight="1" thickBot="1">
      <c r="C29" s="75"/>
      <c r="D29" s="234" t="s">
        <v>82</v>
      </c>
      <c r="E29" s="229" t="s">
        <v>121</v>
      </c>
      <c r="F29" s="230">
        <v>3290644</v>
      </c>
      <c r="G29" s="230">
        <v>5000846</v>
      </c>
      <c r="H29" s="230">
        <v>4279536</v>
      </c>
      <c r="I29" s="230">
        <v>4255072</v>
      </c>
      <c r="J29" s="232">
        <v>3706005</v>
      </c>
      <c r="K29" s="233">
        <v>-12.90382395409525</v>
      </c>
      <c r="L29" s="60"/>
    </row>
    <row r="30" spans="3:16" s="43" customFormat="1" ht="16.5" customHeight="1" thickBot="1">
      <c r="C30" s="72"/>
      <c r="D30" s="234" t="s">
        <v>83</v>
      </c>
      <c r="E30" s="235" t="s">
        <v>107</v>
      </c>
      <c r="F30" s="236">
        <v>3258534</v>
      </c>
      <c r="G30" s="236">
        <v>3570811</v>
      </c>
      <c r="H30" s="236">
        <v>3511314</v>
      </c>
      <c r="I30" s="230">
        <v>2653516</v>
      </c>
      <c r="J30" s="232">
        <v>3468431</v>
      </c>
      <c r="K30" s="233">
        <v>30.710762625889565</v>
      </c>
      <c r="L30" s="57"/>
    </row>
    <row r="31" spans="3:16" s="333" customFormat="1" ht="16.5" hidden="1" customHeight="1" thickBot="1">
      <c r="C31" s="331"/>
      <c r="D31" s="234" t="s">
        <v>84</v>
      </c>
      <c r="E31" s="229" t="s">
        <v>110</v>
      </c>
      <c r="F31" s="230">
        <v>82543</v>
      </c>
      <c r="G31" s="230">
        <v>567000</v>
      </c>
      <c r="H31" s="230">
        <v>0</v>
      </c>
      <c r="I31" s="230"/>
      <c r="J31" s="232">
        <v>1803682</v>
      </c>
      <c r="K31" s="233"/>
      <c r="L31" s="332"/>
    </row>
    <row r="32" spans="3:16" s="42" customFormat="1" ht="16.5" hidden="1" customHeight="1" thickBot="1">
      <c r="C32" s="73"/>
      <c r="D32" s="234" t="s">
        <v>85</v>
      </c>
      <c r="E32" s="243" t="s">
        <v>118</v>
      </c>
      <c r="F32" s="218">
        <v>0</v>
      </c>
      <c r="G32" s="218">
        <v>0</v>
      </c>
      <c r="H32" s="218">
        <v>2073</v>
      </c>
      <c r="I32" s="218">
        <v>2073</v>
      </c>
      <c r="J32" s="219">
        <v>57767</v>
      </c>
      <c r="K32" s="233">
        <v>2686.637723106609</v>
      </c>
      <c r="L32" s="58"/>
    </row>
    <row r="33" spans="1:15" s="119" customFormat="1" ht="27" customHeight="1" thickBot="1">
      <c r="C33" s="117"/>
      <c r="D33" s="367" t="s">
        <v>123</v>
      </c>
      <c r="E33" s="367"/>
      <c r="F33" s="244">
        <v>605508952</v>
      </c>
      <c r="G33" s="244">
        <v>646533798</v>
      </c>
      <c r="H33" s="244">
        <v>631045734</v>
      </c>
      <c r="I33" s="244">
        <v>573087962</v>
      </c>
      <c r="J33" s="244">
        <v>521150341</v>
      </c>
      <c r="K33" s="374">
        <v>-9.062766005194856</v>
      </c>
      <c r="L33" s="118"/>
      <c r="O33" s="143"/>
    </row>
    <row r="34" spans="1:15">
      <c r="A34" s="35"/>
      <c r="B34" s="35"/>
      <c r="C34" s="64"/>
      <c r="D34" s="47" t="s">
        <v>117</v>
      </c>
      <c r="I34" s="100"/>
      <c r="J34" s="114"/>
      <c r="K34" s="106"/>
      <c r="L34" s="63"/>
    </row>
    <row r="35" spans="1:15">
      <c r="A35" s="35"/>
      <c r="B35" s="35"/>
      <c r="C35" s="64"/>
      <c r="D35" s="47" t="s">
        <v>115</v>
      </c>
      <c r="F35" s="47"/>
      <c r="I35" s="100"/>
      <c r="J35" s="114"/>
      <c r="K35" s="106"/>
      <c r="L35" s="63"/>
    </row>
    <row r="36" spans="1:15">
      <c r="A36" s="35"/>
      <c r="B36" s="35"/>
      <c r="C36" s="64"/>
      <c r="D36" s="101" t="s">
        <v>124</v>
      </c>
      <c r="I36" s="139"/>
      <c r="J36" s="140"/>
      <c r="K36" s="141"/>
      <c r="L36" s="63"/>
    </row>
    <row r="37" spans="1:15" ht="12.75" customHeight="1">
      <c r="A37" s="35"/>
      <c r="B37" s="35"/>
      <c r="C37" s="64"/>
      <c r="D37" s="363" t="s">
        <v>111</v>
      </c>
      <c r="E37" s="363"/>
      <c r="F37" s="363"/>
      <c r="G37" s="363"/>
      <c r="H37" s="363"/>
      <c r="I37" s="363"/>
      <c r="J37" s="363"/>
      <c r="K37" s="363"/>
      <c r="L37" s="63"/>
    </row>
    <row r="38" spans="1:15">
      <c r="A38" s="35"/>
      <c r="B38" s="35"/>
      <c r="C38" s="64"/>
      <c r="D38" s="48" t="s">
        <v>102</v>
      </c>
      <c r="I38" s="62"/>
      <c r="J38" s="113"/>
      <c r="K38" s="106"/>
      <c r="L38" s="63"/>
    </row>
    <row r="39" spans="1:15" ht="9" customHeight="1" thickBot="1">
      <c r="A39" s="35"/>
      <c r="B39" s="35"/>
      <c r="C39" s="66"/>
      <c r="D39" s="67"/>
      <c r="E39" s="67"/>
      <c r="F39" s="67"/>
      <c r="G39" s="67"/>
      <c r="H39" s="67"/>
      <c r="I39" s="67"/>
      <c r="J39" s="115"/>
      <c r="K39" s="107"/>
      <c r="L39" s="65"/>
    </row>
    <row r="40" spans="1:15" s="37" customFormat="1" ht="18" customHeight="1">
      <c r="E40" s="36"/>
      <c r="F40" s="36"/>
      <c r="G40" s="36"/>
      <c r="H40" s="36"/>
      <c r="I40" s="36"/>
      <c r="J40" s="116"/>
      <c r="K40" s="49"/>
    </row>
    <row r="41" spans="1:15" s="39" customFormat="1">
      <c r="E41" s="38"/>
      <c r="F41" s="38"/>
      <c r="G41" s="38"/>
      <c r="H41" s="38"/>
      <c r="I41" s="38"/>
      <c r="J41" s="110"/>
      <c r="K41" s="103"/>
    </row>
    <row r="42" spans="1:15" s="39" customFormat="1">
      <c r="E42" s="38"/>
      <c r="F42" s="38"/>
      <c r="G42" s="38"/>
      <c r="H42" s="38"/>
      <c r="I42" s="38"/>
      <c r="J42" s="110"/>
      <c r="K42" s="103"/>
    </row>
    <row r="43" spans="1:15" s="39" customFormat="1">
      <c r="E43" s="38"/>
      <c r="F43" s="38"/>
      <c r="G43" s="38"/>
      <c r="H43" s="38"/>
      <c r="I43" s="38"/>
      <c r="J43" s="110"/>
      <c r="K43" s="103"/>
    </row>
    <row r="44" spans="1:15" s="39" customFormat="1">
      <c r="E44" s="38"/>
      <c r="F44" s="38"/>
      <c r="G44" s="38"/>
      <c r="H44" s="38"/>
      <c r="I44" s="38"/>
      <c r="J44" s="110"/>
      <c r="K44" s="103"/>
    </row>
    <row r="45" spans="1:15" s="39" customFormat="1">
      <c r="E45" s="38"/>
      <c r="F45" s="38"/>
      <c r="G45" s="38"/>
      <c r="H45" s="38"/>
      <c r="I45" s="38"/>
      <c r="J45" s="110"/>
      <c r="K45" s="103"/>
    </row>
    <row r="46" spans="1:15" s="39" customFormat="1">
      <c r="E46" s="38"/>
      <c r="F46" s="38"/>
      <c r="G46" s="38"/>
      <c r="H46" s="38"/>
      <c r="I46" s="38"/>
      <c r="J46" s="110"/>
      <c r="K46" s="103"/>
    </row>
    <row r="47" spans="1:15" s="39" customFormat="1">
      <c r="E47" s="38"/>
      <c r="F47" s="38"/>
      <c r="G47" s="38"/>
      <c r="H47" s="38"/>
      <c r="I47" s="38"/>
      <c r="J47" s="110"/>
      <c r="K47" s="103"/>
    </row>
    <row r="48" spans="1:15" s="39" customFormat="1">
      <c r="E48" s="38"/>
      <c r="F48" s="38"/>
      <c r="G48" s="38"/>
      <c r="H48" s="38"/>
      <c r="I48" s="38"/>
      <c r="J48" s="110"/>
      <c r="K48" s="103"/>
    </row>
    <row r="49" spans="5:11" s="39" customFormat="1">
      <c r="E49" s="38"/>
      <c r="F49" s="38"/>
      <c r="G49" s="38"/>
      <c r="H49" s="38"/>
      <c r="I49" s="38"/>
      <c r="J49" s="110"/>
      <c r="K49" s="103"/>
    </row>
    <row r="50" spans="5:11" s="39" customFormat="1">
      <c r="E50" s="38"/>
      <c r="F50" s="38"/>
      <c r="G50" s="38"/>
      <c r="H50" s="38"/>
      <c r="I50" s="38"/>
      <c r="J50" s="110"/>
      <c r="K50" s="103"/>
    </row>
    <row r="51" spans="5:11" s="39" customFormat="1">
      <c r="E51" s="38"/>
      <c r="F51" s="38"/>
      <c r="G51" s="38"/>
      <c r="H51" s="38"/>
      <c r="I51" s="38"/>
      <c r="J51" s="110"/>
      <c r="K51" s="103"/>
    </row>
    <row r="52" spans="5:11" s="39" customFormat="1">
      <c r="E52" s="38"/>
      <c r="F52" s="38"/>
      <c r="G52" s="38"/>
      <c r="H52" s="38"/>
      <c r="I52" s="38"/>
      <c r="J52" s="110"/>
      <c r="K52" s="103"/>
    </row>
    <row r="53" spans="5:11" s="39" customFormat="1">
      <c r="E53" s="38"/>
      <c r="F53" s="38"/>
      <c r="G53" s="38"/>
      <c r="H53" s="38"/>
      <c r="I53" s="38"/>
      <c r="J53" s="110"/>
      <c r="K53" s="103"/>
    </row>
    <row r="54" spans="5:11" s="39" customFormat="1">
      <c r="E54" s="38"/>
      <c r="F54" s="38"/>
      <c r="G54" s="38"/>
      <c r="H54" s="38"/>
      <c r="I54" s="38"/>
      <c r="J54" s="110"/>
      <c r="K54" s="103"/>
    </row>
    <row r="55" spans="5:11" s="39" customFormat="1">
      <c r="E55" s="38"/>
      <c r="F55" s="38"/>
      <c r="G55" s="38"/>
      <c r="H55" s="38"/>
      <c r="I55" s="38"/>
      <c r="J55" s="110"/>
      <c r="K55" s="103"/>
    </row>
    <row r="56" spans="5:11" s="39" customFormat="1">
      <c r="E56" s="38"/>
      <c r="F56" s="38"/>
      <c r="G56" s="38"/>
      <c r="H56" s="38"/>
      <c r="I56" s="38"/>
      <c r="J56" s="110"/>
      <c r="K56" s="103"/>
    </row>
    <row r="57" spans="5:11" s="39" customFormat="1">
      <c r="E57" s="38"/>
      <c r="F57" s="38"/>
      <c r="G57" s="38"/>
      <c r="H57" s="38"/>
      <c r="I57" s="38"/>
      <c r="J57" s="110"/>
      <c r="K57" s="103"/>
    </row>
    <row r="58" spans="5:11" s="39" customFormat="1">
      <c r="E58" s="38"/>
      <c r="F58" s="38"/>
      <c r="G58" s="38"/>
      <c r="H58" s="38"/>
      <c r="I58" s="38"/>
      <c r="J58" s="110"/>
      <c r="K58" s="103"/>
    </row>
    <row r="59" spans="5:11" s="39" customFormat="1">
      <c r="E59" s="38"/>
      <c r="F59" s="38"/>
      <c r="G59" s="38"/>
      <c r="H59" s="38"/>
      <c r="I59" s="38"/>
      <c r="J59" s="110"/>
      <c r="K59" s="103"/>
    </row>
    <row r="60" spans="5:11" s="39" customFormat="1">
      <c r="E60" s="38"/>
      <c r="F60" s="38"/>
      <c r="G60" s="38"/>
      <c r="H60" s="38"/>
      <c r="I60" s="38"/>
      <c r="J60" s="110"/>
      <c r="K60" s="103"/>
    </row>
    <row r="61" spans="5:11" s="39" customFormat="1">
      <c r="E61" s="38"/>
      <c r="F61" s="38"/>
      <c r="G61" s="38"/>
      <c r="H61" s="38"/>
      <c r="I61" s="38"/>
      <c r="J61" s="110"/>
      <c r="K61" s="103"/>
    </row>
    <row r="62" spans="5:11" s="39" customFormat="1">
      <c r="E62" s="38"/>
      <c r="F62" s="38"/>
      <c r="G62" s="38"/>
      <c r="H62" s="38"/>
      <c r="I62" s="38"/>
      <c r="J62" s="110"/>
      <c r="K62" s="103"/>
    </row>
    <row r="63" spans="5:11" s="39" customFormat="1">
      <c r="E63" s="38"/>
      <c r="F63" s="38"/>
      <c r="G63" s="38"/>
      <c r="H63" s="38"/>
      <c r="I63" s="38"/>
      <c r="J63" s="110"/>
      <c r="K63" s="103"/>
    </row>
    <row r="64" spans="5:11" s="39" customFormat="1">
      <c r="E64" s="38"/>
      <c r="F64" s="38"/>
      <c r="G64" s="38"/>
      <c r="H64" s="38"/>
      <c r="I64" s="38"/>
      <c r="J64" s="110"/>
      <c r="K64" s="103"/>
    </row>
    <row r="65" spans="5:11" s="39" customFormat="1">
      <c r="E65" s="38"/>
      <c r="F65" s="38"/>
      <c r="G65" s="38"/>
      <c r="H65" s="38"/>
      <c r="I65" s="38"/>
      <c r="J65" s="110"/>
      <c r="K65" s="103"/>
    </row>
    <row r="66" spans="5:11" s="39" customFormat="1">
      <c r="E66" s="38"/>
      <c r="F66" s="38"/>
      <c r="G66" s="38"/>
      <c r="H66" s="38"/>
      <c r="I66" s="38"/>
      <c r="J66" s="110"/>
      <c r="K66" s="103"/>
    </row>
    <row r="67" spans="5:11" s="39" customFormat="1">
      <c r="E67" s="38"/>
      <c r="F67" s="38"/>
      <c r="G67" s="38"/>
      <c r="H67" s="38"/>
      <c r="I67" s="38"/>
      <c r="J67" s="110"/>
      <c r="K67" s="103"/>
    </row>
    <row r="68" spans="5:11" s="39" customFormat="1">
      <c r="E68" s="38"/>
      <c r="F68" s="38"/>
      <c r="G68" s="38"/>
      <c r="H68" s="38"/>
      <c r="I68" s="38"/>
      <c r="J68" s="110"/>
      <c r="K68" s="103"/>
    </row>
    <row r="69" spans="5:11" s="39" customFormat="1">
      <c r="E69" s="38"/>
      <c r="F69" s="38"/>
      <c r="G69" s="38"/>
      <c r="H69" s="38"/>
      <c r="I69" s="38"/>
      <c r="J69" s="110"/>
      <c r="K69" s="103"/>
    </row>
    <row r="70" spans="5:11" s="39" customFormat="1">
      <c r="E70" s="38"/>
      <c r="F70" s="38"/>
      <c r="G70" s="38"/>
      <c r="H70" s="38"/>
      <c r="I70" s="38"/>
      <c r="J70" s="110"/>
      <c r="K70" s="103"/>
    </row>
    <row r="71" spans="5:11" s="39" customFormat="1">
      <c r="E71" s="38"/>
      <c r="F71" s="38"/>
      <c r="G71" s="38"/>
      <c r="H71" s="38"/>
      <c r="I71" s="38"/>
      <c r="J71" s="110"/>
      <c r="K71" s="103"/>
    </row>
    <row r="72" spans="5:11" s="39" customFormat="1">
      <c r="E72" s="38"/>
      <c r="F72" s="38"/>
      <c r="G72" s="38"/>
      <c r="H72" s="38"/>
      <c r="I72" s="38"/>
      <c r="J72" s="110"/>
      <c r="K72" s="103"/>
    </row>
    <row r="73" spans="5:11" s="39" customFormat="1">
      <c r="E73" s="38"/>
      <c r="F73" s="38"/>
      <c r="G73" s="38"/>
      <c r="H73" s="38"/>
      <c r="I73" s="38"/>
      <c r="J73" s="110"/>
      <c r="K73" s="103"/>
    </row>
    <row r="74" spans="5:11" s="39" customFormat="1">
      <c r="E74" s="38"/>
      <c r="F74" s="38"/>
      <c r="G74" s="38"/>
      <c r="H74" s="38"/>
      <c r="I74" s="38"/>
      <c r="J74" s="110"/>
      <c r="K74" s="103"/>
    </row>
    <row r="75" spans="5:11" s="39" customFormat="1">
      <c r="E75" s="38"/>
      <c r="F75" s="38"/>
      <c r="G75" s="38"/>
      <c r="H75" s="38"/>
      <c r="I75" s="38"/>
      <c r="J75" s="110"/>
      <c r="K75" s="103"/>
    </row>
    <row r="76" spans="5:11" s="39" customFormat="1">
      <c r="E76" s="38"/>
      <c r="F76" s="38"/>
      <c r="G76" s="38"/>
      <c r="H76" s="38"/>
      <c r="I76" s="38"/>
      <c r="J76" s="110"/>
      <c r="K76" s="103"/>
    </row>
    <row r="77" spans="5:11" s="39" customFormat="1">
      <c r="E77" s="38"/>
      <c r="F77" s="38"/>
      <c r="G77" s="38"/>
      <c r="H77" s="38"/>
      <c r="I77" s="38"/>
      <c r="J77" s="110"/>
      <c r="K77" s="103"/>
    </row>
    <row r="78" spans="5:11" s="39" customFormat="1">
      <c r="E78" s="38"/>
      <c r="F78" s="38"/>
      <c r="G78" s="38"/>
      <c r="H78" s="38"/>
      <c r="I78" s="38"/>
      <c r="J78" s="110"/>
      <c r="K78" s="103"/>
    </row>
    <row r="79" spans="5:11" s="39" customFormat="1">
      <c r="E79" s="38"/>
      <c r="F79" s="38"/>
      <c r="G79" s="38"/>
      <c r="H79" s="38"/>
      <c r="I79" s="38"/>
      <c r="J79" s="110"/>
      <c r="K79" s="103"/>
    </row>
    <row r="80" spans="5:11" s="39" customFormat="1">
      <c r="E80" s="38"/>
      <c r="F80" s="38"/>
      <c r="G80" s="38"/>
      <c r="H80" s="38"/>
      <c r="I80" s="38"/>
      <c r="J80" s="110"/>
      <c r="K80" s="103"/>
    </row>
    <row r="81" spans="5:11" s="39" customFormat="1">
      <c r="E81" s="38"/>
      <c r="F81" s="38"/>
      <c r="G81" s="38"/>
      <c r="H81" s="38"/>
      <c r="I81" s="38"/>
      <c r="J81" s="110"/>
      <c r="K81" s="103"/>
    </row>
    <row r="82" spans="5:11" s="39" customFormat="1">
      <c r="E82" s="38"/>
      <c r="F82" s="38"/>
      <c r="G82" s="38"/>
      <c r="H82" s="38"/>
      <c r="I82" s="38"/>
      <c r="J82" s="110"/>
      <c r="K82" s="103"/>
    </row>
    <row r="83" spans="5:11" s="39" customFormat="1">
      <c r="E83" s="38"/>
      <c r="F83" s="38"/>
      <c r="G83" s="38"/>
      <c r="H83" s="38"/>
      <c r="I83" s="38"/>
      <c r="J83" s="110"/>
      <c r="K83" s="103"/>
    </row>
    <row r="84" spans="5:11" s="39" customFormat="1">
      <c r="E84" s="38"/>
      <c r="F84" s="38"/>
      <c r="G84" s="38"/>
      <c r="H84" s="38"/>
      <c r="I84" s="38"/>
      <c r="J84" s="110"/>
      <c r="K84" s="103"/>
    </row>
    <row r="85" spans="5:11" s="39" customFormat="1">
      <c r="E85" s="38"/>
      <c r="F85" s="38"/>
      <c r="G85" s="38"/>
      <c r="H85" s="38"/>
      <c r="I85" s="38"/>
      <c r="J85" s="110"/>
      <c r="K85" s="103"/>
    </row>
    <row r="86" spans="5:11" s="39" customFormat="1">
      <c r="E86" s="38"/>
      <c r="F86" s="38"/>
      <c r="G86" s="38"/>
      <c r="H86" s="38"/>
      <c r="I86" s="38"/>
      <c r="J86" s="110"/>
      <c r="K86" s="103"/>
    </row>
    <row r="87" spans="5:11" s="39" customFormat="1">
      <c r="E87" s="38"/>
      <c r="F87" s="38"/>
      <c r="G87" s="38"/>
      <c r="H87" s="38"/>
      <c r="I87" s="38"/>
      <c r="J87" s="110"/>
      <c r="K87" s="103"/>
    </row>
    <row r="88" spans="5:11" s="39" customFormat="1">
      <c r="E88" s="38"/>
      <c r="F88" s="38"/>
      <c r="G88" s="38"/>
      <c r="H88" s="38"/>
      <c r="I88" s="38"/>
      <c r="J88" s="110"/>
      <c r="K88" s="103"/>
    </row>
    <row r="89" spans="5:11" s="39" customFormat="1">
      <c r="E89" s="38"/>
      <c r="F89" s="38"/>
      <c r="G89" s="38"/>
      <c r="H89" s="38"/>
      <c r="I89" s="38"/>
      <c r="J89" s="110"/>
      <c r="K89" s="103"/>
    </row>
    <row r="90" spans="5:11" s="39" customFormat="1">
      <c r="E90" s="38"/>
      <c r="F90" s="38"/>
      <c r="G90" s="38"/>
      <c r="H90" s="38"/>
      <c r="I90" s="38"/>
      <c r="J90" s="110"/>
      <c r="K90" s="103"/>
    </row>
  </sheetData>
  <sheetProtection selectLockedCells="1" selectUnlockedCells="1"/>
  <mergeCells count="6">
    <mergeCell ref="D33:E33"/>
    <mergeCell ref="D37:K37"/>
    <mergeCell ref="D7:K7"/>
    <mergeCell ref="D10:E11"/>
    <mergeCell ref="K10:K11"/>
    <mergeCell ref="D8:K8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75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00FF"/>
  </sheetPr>
  <dimension ref="B1:AL20"/>
  <sheetViews>
    <sheetView workbookViewId="0">
      <selection activeCell="C15" sqref="C15"/>
    </sheetView>
  </sheetViews>
  <sheetFormatPr defaultRowHeight="12.75"/>
  <cols>
    <col min="1" max="1" width="3" style="49" customWidth="1"/>
    <col min="2" max="2" width="1.375" style="49" customWidth="1"/>
    <col min="3" max="3" width="18.875" style="49" customWidth="1"/>
    <col min="4" max="4" width="11.625" style="49" customWidth="1"/>
    <col min="5" max="6" width="13" style="49" bestFit="1" customWidth="1"/>
    <col min="7" max="7" width="11" style="49" hidden="1" customWidth="1"/>
    <col min="8" max="9" width="9.625" style="49" hidden="1" customWidth="1"/>
    <col min="10" max="10" width="11" style="49" hidden="1" customWidth="1"/>
    <col min="11" max="12" width="10" style="49" hidden="1" customWidth="1"/>
    <col min="13" max="13" width="10.125" style="49" hidden="1" customWidth="1"/>
    <col min="14" max="14" width="10.25" style="49" hidden="1" customWidth="1"/>
    <col min="15" max="15" width="10.875" style="49" hidden="1" customWidth="1"/>
    <col min="16" max="16" width="10.5" style="49" hidden="1" customWidth="1"/>
    <col min="17" max="17" width="10.875" style="49" hidden="1" customWidth="1"/>
    <col min="18" max="18" width="11.375" style="49" hidden="1" customWidth="1"/>
    <col min="19" max="19" width="11.625" style="49" hidden="1" customWidth="1"/>
    <col min="20" max="20" width="11.625" style="49" customWidth="1"/>
    <col min="21" max="23" width="9.625" style="49" hidden="1" customWidth="1"/>
    <col min="24" max="24" width="10.625" style="49" hidden="1" customWidth="1"/>
    <col min="25" max="26" width="11.875" style="49" hidden="1" customWidth="1"/>
    <col min="27" max="32" width="15.875" style="49" hidden="1" customWidth="1"/>
    <col min="33" max="33" width="12.375" style="49" hidden="1" customWidth="1"/>
    <col min="34" max="34" width="12.375" style="49" customWidth="1"/>
    <col min="35" max="35" width="10.375" style="49" bestFit="1" customWidth="1"/>
    <col min="36" max="36" width="1.375" style="49" customWidth="1"/>
    <col min="37" max="37" width="2.375" style="49" customWidth="1"/>
    <col min="38" max="16384" width="9" style="49"/>
  </cols>
  <sheetData>
    <row r="1" spans="2:38" ht="86.25" customHeight="1" thickBot="1"/>
    <row r="2" spans="2:38"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8"/>
    </row>
    <row r="3" spans="2:38" ht="44.25" customHeight="1">
      <c r="B3" s="79"/>
      <c r="C3" s="355" t="s">
        <v>129</v>
      </c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80"/>
    </row>
    <row r="4" spans="2:38" ht="7.5" hidden="1" customHeight="1">
      <c r="B4" s="7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80"/>
    </row>
    <row r="5" spans="2:38" ht="22.5" customHeight="1">
      <c r="B5" s="79"/>
      <c r="C5" s="360" t="s">
        <v>130</v>
      </c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60"/>
      <c r="AH5" s="360"/>
      <c r="AI5" s="360"/>
      <c r="AJ5" s="80"/>
    </row>
    <row r="6" spans="2:38" ht="22.5" customHeight="1" thickBot="1">
      <c r="B6" s="79"/>
      <c r="C6" s="337"/>
      <c r="D6" s="337"/>
      <c r="E6" s="337"/>
      <c r="F6" s="282" t="s">
        <v>150</v>
      </c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AJ6" s="80"/>
    </row>
    <row r="7" spans="2:38" ht="25.5" customHeight="1" thickBot="1">
      <c r="B7" s="79"/>
      <c r="C7" s="361" t="s">
        <v>131</v>
      </c>
      <c r="D7" s="335">
        <v>2010</v>
      </c>
      <c r="E7" s="335">
        <v>2011</v>
      </c>
      <c r="F7" s="335">
        <v>2012</v>
      </c>
      <c r="G7" s="361">
        <v>2012</v>
      </c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35">
        <v>2012</v>
      </c>
      <c r="U7" s="361">
        <v>2013</v>
      </c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35">
        <v>2013</v>
      </c>
      <c r="AI7" s="362" t="s">
        <v>159</v>
      </c>
      <c r="AJ7" s="80"/>
    </row>
    <row r="8" spans="2:38" ht="31.5" customHeight="1" thickBot="1">
      <c r="B8" s="79"/>
      <c r="C8" s="361"/>
      <c r="D8" s="335" t="s">
        <v>126</v>
      </c>
      <c r="E8" s="335" t="s">
        <v>126</v>
      </c>
      <c r="F8" s="335" t="s">
        <v>126</v>
      </c>
      <c r="G8" s="335" t="s">
        <v>134</v>
      </c>
      <c r="H8" s="335" t="s">
        <v>135</v>
      </c>
      <c r="I8" s="335" t="s">
        <v>136</v>
      </c>
      <c r="J8" s="335" t="s">
        <v>137</v>
      </c>
      <c r="K8" s="335" t="s">
        <v>138</v>
      </c>
      <c r="L8" s="335" t="s">
        <v>139</v>
      </c>
      <c r="M8" s="335" t="s">
        <v>140</v>
      </c>
      <c r="N8" s="335" t="s">
        <v>141</v>
      </c>
      <c r="O8" s="335" t="s">
        <v>142</v>
      </c>
      <c r="P8" s="335" t="s">
        <v>143</v>
      </c>
      <c r="Q8" s="335" t="s">
        <v>144</v>
      </c>
      <c r="R8" s="335" t="s">
        <v>145</v>
      </c>
      <c r="S8" s="335" t="s">
        <v>163</v>
      </c>
      <c r="T8" s="335" t="s">
        <v>163</v>
      </c>
      <c r="U8" s="335" t="s">
        <v>67</v>
      </c>
      <c r="V8" s="335" t="s">
        <v>68</v>
      </c>
      <c r="W8" s="335" t="s">
        <v>69</v>
      </c>
      <c r="X8" s="335" t="s">
        <v>70</v>
      </c>
      <c r="Y8" s="335" t="s">
        <v>71</v>
      </c>
      <c r="Z8" s="335" t="s">
        <v>72</v>
      </c>
      <c r="AA8" s="335" t="s">
        <v>91</v>
      </c>
      <c r="AB8" s="335" t="s">
        <v>92</v>
      </c>
      <c r="AC8" s="335" t="s">
        <v>97</v>
      </c>
      <c r="AD8" s="335" t="s">
        <v>98</v>
      </c>
      <c r="AE8" s="335" t="s">
        <v>99</v>
      </c>
      <c r="AF8" s="335" t="s">
        <v>100</v>
      </c>
      <c r="AG8" s="336" t="s">
        <v>153</v>
      </c>
      <c r="AH8" s="336" t="s">
        <v>163</v>
      </c>
      <c r="AI8" s="362"/>
      <c r="AJ8" s="80"/>
    </row>
    <row r="9" spans="2:38" ht="15" customHeight="1" thickBot="1">
      <c r="B9" s="79"/>
      <c r="C9" s="245" t="s">
        <v>14</v>
      </c>
      <c r="D9" s="246">
        <f>[7]Plan6!$M$61</f>
        <v>131032646</v>
      </c>
      <c r="E9" s="247">
        <v>138005382</v>
      </c>
      <c r="F9" s="247">
        <v>131319734</v>
      </c>
      <c r="G9" s="248">
        <f>[2]BR_Estados_Jan!$E$1361</f>
        <v>3922807</v>
      </c>
      <c r="H9" s="248">
        <f>[2]BR_EstadosFev!$D$4334</f>
        <v>4810874</v>
      </c>
      <c r="I9" s="248">
        <f>[2]BrasilMar!$E$4353</f>
        <v>5660422</v>
      </c>
      <c r="J9" s="248">
        <f>[3]Brasil!$E$4531</f>
        <v>6022643</v>
      </c>
      <c r="K9" s="248">
        <f>[3]Brasil!$G$4531</f>
        <v>4987846</v>
      </c>
      <c r="L9" s="248">
        <f>[3]Brasil!$I$4531</f>
        <v>4396525</v>
      </c>
      <c r="M9" s="246">
        <f>[4]Aliceweb_parte_1!$E$5315</f>
        <v>6245768</v>
      </c>
      <c r="N9" s="246">
        <f>[5]Aliceweb_parte_1!$E$5150</f>
        <v>8935953</v>
      </c>
      <c r="O9" s="249">
        <v>23956115</v>
      </c>
      <c r="P9" s="249">
        <v>33544439</v>
      </c>
      <c r="Q9" s="247">
        <f>[6]Aliceweb_parte_1!$E$5842</f>
        <v>18390880</v>
      </c>
      <c r="R9" s="247">
        <f>[8]frutas!$E$52</f>
        <v>10445462</v>
      </c>
      <c r="S9" s="247">
        <f>SUM(G9:Q9)</f>
        <v>120874272</v>
      </c>
      <c r="T9" s="247">
        <f>[10]BRFRUTAS!$Q$164</f>
        <v>120874272</v>
      </c>
      <c r="U9" s="250">
        <v>3837999</v>
      </c>
      <c r="V9" s="250">
        <v>3889003</v>
      </c>
      <c r="W9" s="251">
        <v>4963041</v>
      </c>
      <c r="X9" s="252">
        <v>5595983</v>
      </c>
      <c r="Y9" s="247">
        <f>'[9]BR FRUTAS'!$Q$116</f>
        <v>6637162</v>
      </c>
      <c r="Z9" s="247">
        <f>'[9]BR FRUTAS'!$N$116</f>
        <v>5491291</v>
      </c>
      <c r="AA9" s="247"/>
      <c r="AB9" s="247"/>
      <c r="AC9" s="247"/>
      <c r="AD9" s="247"/>
      <c r="AE9" s="247"/>
      <c r="AF9" s="247"/>
      <c r="AG9" s="249">
        <f>SUM(U9:AF9)</f>
        <v>30414479</v>
      </c>
      <c r="AH9" s="249">
        <f>[10]BRFRUTAS!$E$164</f>
        <v>129196785</v>
      </c>
      <c r="AI9" s="328">
        <f>100*(AH9-T9)/T9</f>
        <v>6.88526421900601</v>
      </c>
      <c r="AJ9" s="80"/>
    </row>
    <row r="10" spans="2:38" ht="15" customHeight="1" thickBot="1">
      <c r="B10" s="79"/>
      <c r="C10" s="253" t="s">
        <v>17</v>
      </c>
      <c r="D10" s="246">
        <f>[7]Plan6!$M$218</f>
        <v>131850816</v>
      </c>
      <c r="E10" s="247">
        <v>148531297</v>
      </c>
      <c r="F10" s="247">
        <v>129333475</v>
      </c>
      <c r="G10" s="254">
        <f>[2]BR_Estados_Jan!$E$1116</f>
        <v>1267399</v>
      </c>
      <c r="H10" s="247">
        <f>[2]BR_EstadosFev!$D$3540</f>
        <v>839266</v>
      </c>
      <c r="I10" s="247">
        <f>[2]BrasilMar!$E$3555</f>
        <v>3123769</v>
      </c>
      <c r="J10" s="247">
        <f>[3]Brasil!$E$3686</f>
        <v>3089571</v>
      </c>
      <c r="K10" s="247">
        <f>[3]Brasil!$G$3686</f>
        <v>4045099</v>
      </c>
      <c r="L10" s="247">
        <f>[3]Brasil!$I$3686</f>
        <v>2950502</v>
      </c>
      <c r="M10" s="247">
        <f>[4]Aliceweb_parte_1!$E$4292</f>
        <v>3551159</v>
      </c>
      <c r="N10" s="247">
        <f>[5]Aliceweb_parte_1!$E$4151</f>
        <v>4403645</v>
      </c>
      <c r="O10" s="249">
        <v>29774964</v>
      </c>
      <c r="P10" s="249">
        <v>46735954</v>
      </c>
      <c r="Q10" s="247">
        <f>[6]Aliceweb_parte_1!$E$4690</f>
        <v>23224709</v>
      </c>
      <c r="R10" s="247">
        <f>[8]frutas!$E$194</f>
        <v>6327438</v>
      </c>
      <c r="S10" s="247">
        <f t="shared" ref="S10:S13" si="0">SUM(G10:Q10)</f>
        <v>123006037</v>
      </c>
      <c r="T10" s="247">
        <f>[10]BRFRUTAS!$Q$127</f>
        <v>123006037</v>
      </c>
      <c r="U10" s="255">
        <v>1941775</v>
      </c>
      <c r="V10" s="255">
        <v>1619950</v>
      </c>
      <c r="W10" s="256">
        <v>3034813</v>
      </c>
      <c r="X10" s="257">
        <v>2156568</v>
      </c>
      <c r="Y10" s="247">
        <f>'[9]BR FRUTAS'!$Q$91</f>
        <v>3913698</v>
      </c>
      <c r="Z10" s="247">
        <f>'[9]BR FRUTAS'!$N$91</f>
        <v>3017551</v>
      </c>
      <c r="AA10" s="247"/>
      <c r="AB10" s="247"/>
      <c r="AC10" s="247"/>
      <c r="AD10" s="247"/>
      <c r="AE10" s="247"/>
      <c r="AF10" s="247"/>
      <c r="AG10" s="249">
        <f t="shared" ref="AG10:AG13" si="1">SUM(U10:AF10)</f>
        <v>15684355</v>
      </c>
      <c r="AH10" s="249">
        <f>[10]BRFRUTAS!$E$127</f>
        <v>117589333</v>
      </c>
      <c r="AI10" s="329">
        <f t="shared" ref="AI10:AI15" si="2">100*(AH10-T10)/T10</f>
        <v>-4.4036082554224558</v>
      </c>
      <c r="AJ10" s="80"/>
    </row>
    <row r="11" spans="2:38" s="124" customFormat="1" ht="15" customHeight="1" thickBot="1">
      <c r="B11" s="197"/>
      <c r="C11" s="258" t="s">
        <v>16</v>
      </c>
      <c r="D11" s="259">
        <f>[7]Plan6!$M$85</f>
        <v>99162867</v>
      </c>
      <c r="E11" s="259">
        <v>102390774</v>
      </c>
      <c r="F11" s="260">
        <v>108116601</v>
      </c>
      <c r="G11" s="260">
        <f>[2]BR_Estados_Jan!$E$749</f>
        <v>14394852</v>
      </c>
      <c r="H11" s="259">
        <f>[2]BR_EstadosFev!$D$2236</f>
        <v>7645164</v>
      </c>
      <c r="I11" s="259">
        <f>[2]BrasilMar!$E$2283</f>
        <v>4936573</v>
      </c>
      <c r="J11" s="259">
        <f>[3]Brasil!$E$2453</f>
        <v>3328714</v>
      </c>
      <c r="K11" s="259">
        <f>[3]Brasil!$G$2453</f>
        <v>1827047</v>
      </c>
      <c r="L11" s="259">
        <f>[3]Brasil!$I$2453</f>
        <v>1467873</v>
      </c>
      <c r="M11" s="259">
        <f>[4]Aliceweb_parte_1!$E$2798</f>
        <v>1301112</v>
      </c>
      <c r="N11" s="259">
        <f>[5]Aliceweb_parte_1!$E$2751</f>
        <v>5228601</v>
      </c>
      <c r="O11" s="261">
        <v>16712647</v>
      </c>
      <c r="P11" s="261">
        <v>17772391</v>
      </c>
      <c r="Q11" s="262">
        <f>[6]Aliceweb_parte_1!$E$3056</f>
        <v>16879911</v>
      </c>
      <c r="R11" s="259">
        <f>[11]Frutas2012!R19</f>
        <v>16795013</v>
      </c>
      <c r="S11" s="247">
        <f>SUM(G11:Q11)</f>
        <v>91494885</v>
      </c>
      <c r="T11" s="247">
        <f>[10]BRFRUTAS!$Q$78</f>
        <v>91494885</v>
      </c>
      <c r="U11" s="263">
        <v>15479057</v>
      </c>
      <c r="V11" s="263">
        <v>10904821</v>
      </c>
      <c r="W11" s="264">
        <v>4753717</v>
      </c>
      <c r="X11" s="265">
        <v>3352376</v>
      </c>
      <c r="Y11" s="260">
        <f>'[9]BR FRUTAS'!$Q$64</f>
        <v>1979536</v>
      </c>
      <c r="Z11" s="260">
        <f>'[9]BR FRUTAS'!$N$64</f>
        <v>1051368</v>
      </c>
      <c r="AA11" s="260"/>
      <c r="AB11" s="260"/>
      <c r="AC11" s="260"/>
      <c r="AD11" s="260"/>
      <c r="AE11" s="260"/>
      <c r="AF11" s="260"/>
      <c r="AG11" s="261">
        <f>SUM(U11:AF11)</f>
        <v>37520875</v>
      </c>
      <c r="AH11" s="261">
        <f>[10]BRFRUTAS!$E$78</f>
        <v>97659105</v>
      </c>
      <c r="AI11" s="328">
        <f>100*(AH11-T11)/T11</f>
        <v>6.7372290811666682</v>
      </c>
      <c r="AJ11" s="198"/>
    </row>
    <row r="12" spans="2:38" s="51" customFormat="1" ht="15" customHeight="1" thickBot="1">
      <c r="B12" s="81"/>
      <c r="C12" s="253" t="s">
        <v>64</v>
      </c>
      <c r="D12" s="246">
        <f>[7]Plan6!$M$370</f>
        <v>80095023</v>
      </c>
      <c r="E12" s="247">
        <v>89885243</v>
      </c>
      <c r="F12" s="247">
        <v>87257453</v>
      </c>
      <c r="G12" s="248">
        <f>[2]BR_Estados_Jan!$E$4460</f>
        <v>6848691</v>
      </c>
      <c r="H12" s="248">
        <f>[2]BR_EstadosFev!$D$11994</f>
        <v>5794278</v>
      </c>
      <c r="I12" s="248">
        <f>[2]BrasilMar!$E$11994</f>
        <v>8183323</v>
      </c>
      <c r="J12" s="248">
        <f>[3]Brasil!$E$12228</f>
        <v>8423468</v>
      </c>
      <c r="K12" s="254">
        <f>[3]Brasil!$G$12228</f>
        <v>7790424</v>
      </c>
      <c r="L12" s="254">
        <f>[3]Brasil!$I$12228</f>
        <v>6930102</v>
      </c>
      <c r="M12" s="266">
        <f>[4]Aliceweb_parte_1!$E$14088</f>
        <v>8640515</v>
      </c>
      <c r="N12" s="266">
        <f>[5]Aliceweb_parte_1!$E$13563</f>
        <v>9776948</v>
      </c>
      <c r="O12" s="249">
        <v>5314074</v>
      </c>
      <c r="P12" s="249">
        <v>4625309</v>
      </c>
      <c r="Q12" s="246">
        <f>[6]Aliceweb_parte_1!$E$15238</f>
        <v>6032106</v>
      </c>
      <c r="R12" s="246">
        <f>[8]frutas!$E$342</f>
        <v>8898215</v>
      </c>
      <c r="S12" s="247">
        <f t="shared" si="0"/>
        <v>78359238</v>
      </c>
      <c r="T12" s="247">
        <f>[10]BRFRUTAS!$Q$293</f>
        <v>78459371</v>
      </c>
      <c r="U12" s="270">
        <v>7569321</v>
      </c>
      <c r="V12" s="270">
        <v>6953370</v>
      </c>
      <c r="W12" s="271">
        <v>7475871</v>
      </c>
      <c r="X12" s="272">
        <v>8357712</v>
      </c>
      <c r="Y12" s="247">
        <f>'[9]BR FRUTAS'!$Q$208</f>
        <v>9236383</v>
      </c>
      <c r="Z12" s="247">
        <f>'[9]BR FRUTAS'!$N$208</f>
        <v>7373909</v>
      </c>
      <c r="AA12" s="247"/>
      <c r="AB12" s="247"/>
      <c r="AC12" s="247"/>
      <c r="AD12" s="247"/>
      <c r="AE12" s="247"/>
      <c r="AF12" s="247"/>
      <c r="AG12" s="249">
        <f>SUM(U12:AF12)</f>
        <v>46966566</v>
      </c>
      <c r="AH12" s="249">
        <f>[10]BRFRUTAS!$E$293</f>
        <v>86143370</v>
      </c>
      <c r="AI12" s="328">
        <f t="shared" si="2"/>
        <v>9.7936026022946319</v>
      </c>
      <c r="AJ12" s="82"/>
      <c r="AL12" s="52"/>
    </row>
    <row r="13" spans="2:38" s="51" customFormat="1" ht="15" customHeight="1" thickBot="1">
      <c r="B13" s="81"/>
      <c r="C13" s="253" t="s">
        <v>19</v>
      </c>
      <c r="D13" s="247">
        <f>[7]Plan6!$M$250</f>
        <v>79515789</v>
      </c>
      <c r="E13" s="247">
        <v>85397794</v>
      </c>
      <c r="F13" s="247">
        <v>89079136</v>
      </c>
      <c r="G13" s="249">
        <f>[2]BR_Estados_Jan!$E$979</f>
        <v>9541999</v>
      </c>
      <c r="H13" s="248">
        <f>[2]BR_EstadosFev!$D$3073</f>
        <v>5569486</v>
      </c>
      <c r="I13" s="248">
        <f>[2]BrasilMar!$E$3099</f>
        <v>5532240</v>
      </c>
      <c r="J13" s="248">
        <f>[3]Brasil!$E$3211</f>
        <v>3235638</v>
      </c>
      <c r="K13" s="248">
        <f>[3]Brasil!$G$3211</f>
        <v>1771697</v>
      </c>
      <c r="L13" s="248">
        <f>[3]Brasil!$I$3211</f>
        <v>1747454</v>
      </c>
      <c r="M13" s="266">
        <f>[4]Aliceweb_parte_1!$E$3740</f>
        <v>1534143</v>
      </c>
      <c r="N13" s="266">
        <f>[5]Aliceweb_parte_1!$E$3623</f>
        <v>3300945</v>
      </c>
      <c r="O13" s="249">
        <v>12537724</v>
      </c>
      <c r="P13" s="249">
        <v>15371859</v>
      </c>
      <c r="Q13" s="246">
        <f>[6]Aliceweb_parte_1!$E$4103</f>
        <v>15103302</v>
      </c>
      <c r="R13" s="246">
        <f>[8]frutas!$E$231</f>
        <v>13832649</v>
      </c>
      <c r="S13" s="247">
        <f t="shared" si="0"/>
        <v>75246487</v>
      </c>
      <c r="T13" s="247">
        <f>[10]BRFRUTAS!$Q$93</f>
        <v>75246487</v>
      </c>
      <c r="U13" s="267">
        <v>10384779</v>
      </c>
      <c r="V13" s="267">
        <v>5852078</v>
      </c>
      <c r="W13" s="268">
        <v>5233947</v>
      </c>
      <c r="X13" s="269">
        <v>3313584</v>
      </c>
      <c r="Y13" s="247">
        <f>'[9]BR FRUTAS'!$Q$74</f>
        <v>1274165</v>
      </c>
      <c r="Z13" s="247">
        <f>'[9]BR FRUTAS'!$N$74</f>
        <v>1470759</v>
      </c>
      <c r="AA13" s="247"/>
      <c r="AB13" s="247"/>
      <c r="AC13" s="247"/>
      <c r="AD13" s="247"/>
      <c r="AE13" s="247"/>
      <c r="AF13" s="247"/>
      <c r="AG13" s="249">
        <f t="shared" si="1"/>
        <v>27529312</v>
      </c>
      <c r="AH13" s="249">
        <f>[10]BRFRUTAS!$E$93</f>
        <v>78704789</v>
      </c>
      <c r="AI13" s="328">
        <f t="shared" si="2"/>
        <v>4.5959647259014229</v>
      </c>
      <c r="AJ13" s="82"/>
      <c r="AL13" s="52"/>
    </row>
    <row r="14" spans="2:38" s="51" customFormat="1" ht="15" customHeight="1" thickBot="1">
      <c r="B14" s="81"/>
      <c r="C14" s="253" t="s">
        <v>65</v>
      </c>
      <c r="D14" s="246">
        <f>D15-D10-D9-D11-D12-D13</f>
        <v>105765661</v>
      </c>
      <c r="E14" s="246">
        <f>E15-E10-E9-E11-E12-E13</f>
        <v>85700631</v>
      </c>
      <c r="F14" s="246">
        <v>90406831</v>
      </c>
      <c r="G14" s="246">
        <f>G15-G10-G9-G11-G12-G13</f>
        <v>3247819</v>
      </c>
      <c r="H14" s="246">
        <f>H15-H10-H9-H11-H12-H13</f>
        <v>7639099</v>
      </c>
      <c r="I14" s="246">
        <f>I15-I10-I9-I11-I12-I13</f>
        <v>15660222</v>
      </c>
      <c r="J14" s="246">
        <f>J15-J10-J9-J11-J12-J13</f>
        <v>13076424</v>
      </c>
      <c r="K14" s="246">
        <f>K15-K10-K9-K11-K12-K13</f>
        <v>14157249</v>
      </c>
      <c r="L14" s="246">
        <f>L15-L10-L9-L11-L12-L13</f>
        <v>11988441</v>
      </c>
      <c r="M14" s="246">
        <f>M15-M10-M9-M11-M12-M13</f>
        <v>19864277</v>
      </c>
      <c r="N14" s="246">
        <f>N15-N10-N9-N11-N12-N13</f>
        <v>3095030</v>
      </c>
      <c r="O14" s="246">
        <f>O15-O10-O9-O11-O12-O13</f>
        <v>3638894</v>
      </c>
      <c r="P14" s="249">
        <f>P15-P10-P9-P11-P12-P13</f>
        <v>4057702</v>
      </c>
      <c r="Q14" s="246">
        <f>Q15-Q10-Q9-Q11-Q12-Q13</f>
        <v>3899230</v>
      </c>
      <c r="R14" s="246">
        <f>R15-R10-R9-R11-R12-R13</f>
        <v>4454688</v>
      </c>
      <c r="S14" s="246">
        <f>S15-S10-S9-S11-S12-S13</f>
        <v>100324387</v>
      </c>
      <c r="T14" s="246">
        <f>T15-T9-T10-T12-T11-T13</f>
        <v>86549695</v>
      </c>
      <c r="U14" s="247">
        <f>U15-U9-U10-U12-U11-U13</f>
        <v>4024090</v>
      </c>
      <c r="V14" s="247">
        <f>V15-V9-V10-V12-V11-V13</f>
        <v>13341886</v>
      </c>
      <c r="W14" s="247">
        <f>W15-W9-W10-W12-W11-W13</f>
        <v>17674536</v>
      </c>
      <c r="X14" s="247">
        <f>X15-X9-X10-X12-X11-X13</f>
        <v>17605917</v>
      </c>
      <c r="Y14" s="247">
        <f>Y15-Y9-Y10-Y12-Y11-Y13</f>
        <v>19222699</v>
      </c>
      <c r="Z14" s="247">
        <f>Z15-Z9-Z10-Z12-Z11-Z13</f>
        <v>12954088</v>
      </c>
      <c r="AA14" s="247">
        <f>AA15-AA9-AA10-AA12-AA11-AA13</f>
        <v>0</v>
      </c>
      <c r="AB14" s="247">
        <f>AB15-AB9-AB10-AB12-AB11-AB13</f>
        <v>0</v>
      </c>
      <c r="AC14" s="247">
        <f>AC15-AC9-AC10-AC12-AC11-AC13</f>
        <v>0</v>
      </c>
      <c r="AD14" s="247">
        <f>AD15-AD9-AD10-AD12-AD11-AD13</f>
        <v>0</v>
      </c>
      <c r="AE14" s="247">
        <f>AE15-AE9-AE10-AE12-AE11-AE13</f>
        <v>0</v>
      </c>
      <c r="AF14" s="247">
        <f>AF15-AF9-AF10-AF12-AF11-AF13</f>
        <v>0</v>
      </c>
      <c r="AG14" s="247">
        <f>AG15-AG9-AG10-AG12-AG11-AG13</f>
        <v>84823216</v>
      </c>
      <c r="AH14" s="247">
        <f>AH15-AH9-AH10-AH12-AH11-AH13</f>
        <v>106133443</v>
      </c>
      <c r="AI14" s="328">
        <f t="shared" si="2"/>
        <v>22.627171591996944</v>
      </c>
      <c r="AJ14" s="82"/>
      <c r="AL14" s="52"/>
    </row>
    <row r="15" spans="2:38" s="51" customFormat="1" ht="24.95" customHeight="1" thickBot="1">
      <c r="B15" s="81"/>
      <c r="C15" s="273" t="s">
        <v>66</v>
      </c>
      <c r="D15" s="274">
        <f>[10]Plan6!$E$14</f>
        <v>627422802</v>
      </c>
      <c r="E15" s="275">
        <f>[10]Plan6!$E$13</f>
        <v>649911121</v>
      </c>
      <c r="F15" s="275">
        <f>[10]Plan6!$E$12</f>
        <v>636413332</v>
      </c>
      <c r="G15" s="276">
        <f>'[2]NCM 08 s_Castanhas'!$E$134</f>
        <v>39223567</v>
      </c>
      <c r="H15" s="274">
        <f>'[2]NCM 08 s_Castanhas'!$G$134</f>
        <v>32298167</v>
      </c>
      <c r="I15" s="274">
        <f>'[2]NCM 08 s_Castanhas'!$I$134</f>
        <v>43096549</v>
      </c>
      <c r="J15" s="276">
        <f>'[3]08 Frutas'!$E$6</f>
        <v>37176458</v>
      </c>
      <c r="K15" s="274">
        <f>'[3]08 Frutas'!$G$6</f>
        <v>34579362</v>
      </c>
      <c r="L15" s="274">
        <f>'[3]08 Frutas'!$I$6</f>
        <v>29480897</v>
      </c>
      <c r="M15" s="274">
        <f>[5]Plan2!$K$283</f>
        <v>41136974</v>
      </c>
      <c r="N15" s="274">
        <f>[5]Plan2!$I$284</f>
        <v>34741122</v>
      </c>
      <c r="O15" s="222">
        <v>91934418</v>
      </c>
      <c r="P15" s="277">
        <v>122107654</v>
      </c>
      <c r="Q15" s="278">
        <f>[6]Aliceweb_parte_1!$E$10</f>
        <v>83530138</v>
      </c>
      <c r="R15" s="278">
        <f>[8]frutas!$E$9</f>
        <v>60753465</v>
      </c>
      <c r="S15" s="278">
        <f>SUM(G15:Q15)</f>
        <v>589305306</v>
      </c>
      <c r="T15" s="278">
        <f>[10]Plan6!$E$15</f>
        <v>575630747</v>
      </c>
      <c r="U15" s="279">
        <v>43237021</v>
      </c>
      <c r="V15" s="279">
        <v>42561108</v>
      </c>
      <c r="W15" s="279">
        <v>43135925</v>
      </c>
      <c r="X15" s="222">
        <v>40382140</v>
      </c>
      <c r="Y15" s="280">
        <f>'[9]BR FRUTAS'!$Q$16</f>
        <v>42263643</v>
      </c>
      <c r="Z15" s="280">
        <f>'[9]BR FRUTAS'!$N$16</f>
        <v>31358966</v>
      </c>
      <c r="AA15" s="280"/>
      <c r="AB15" s="280"/>
      <c r="AC15" s="280"/>
      <c r="AD15" s="280"/>
      <c r="AE15" s="280"/>
      <c r="AF15" s="280"/>
      <c r="AG15" s="281">
        <f>SUM(U15:AF15)</f>
        <v>242938803</v>
      </c>
      <c r="AH15" s="281">
        <f>[10]Plan6!$E$11</f>
        <v>615426825</v>
      </c>
      <c r="AI15" s="379">
        <f t="shared" si="2"/>
        <v>6.9134732999243349</v>
      </c>
      <c r="AJ15" s="82"/>
      <c r="AL15" s="52"/>
    </row>
    <row r="16" spans="2:38">
      <c r="B16" s="79"/>
      <c r="C16" s="186" t="s">
        <v>112</v>
      </c>
      <c r="D16" s="186"/>
      <c r="F16" s="98"/>
      <c r="H16" s="97"/>
      <c r="I16" s="97"/>
      <c r="J16" s="50"/>
      <c r="K16" s="96"/>
      <c r="L16" s="96"/>
      <c r="M16" s="96"/>
      <c r="N16" s="96"/>
      <c r="O16" s="96"/>
      <c r="P16" s="96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83"/>
      <c r="AJ16" s="80"/>
    </row>
    <row r="17" spans="2:37">
      <c r="B17" s="79"/>
      <c r="C17" s="83" t="s">
        <v>90</v>
      </c>
      <c r="D17" s="186"/>
      <c r="E17" s="83"/>
      <c r="F17" s="98"/>
      <c r="H17" s="97"/>
      <c r="I17" s="97"/>
      <c r="J17" s="50"/>
      <c r="K17" s="96"/>
      <c r="L17" s="96"/>
      <c r="M17" s="96"/>
      <c r="N17" s="96"/>
      <c r="O17" s="96"/>
      <c r="P17" s="96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83"/>
      <c r="AJ17" s="80"/>
    </row>
    <row r="18" spans="2:37" ht="28.5" customHeight="1">
      <c r="B18" s="79"/>
      <c r="C18" s="359" t="s">
        <v>111</v>
      </c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  <c r="U18" s="359"/>
      <c r="V18" s="359"/>
      <c r="W18" s="359"/>
      <c r="X18" s="359"/>
      <c r="Y18" s="359"/>
      <c r="Z18" s="359"/>
      <c r="AA18" s="359"/>
      <c r="AB18" s="359"/>
      <c r="AC18" s="359"/>
      <c r="AD18" s="359"/>
      <c r="AE18" s="359"/>
      <c r="AF18" s="359"/>
      <c r="AG18" s="359"/>
      <c r="AH18" s="359"/>
      <c r="AI18" s="359"/>
      <c r="AJ18" s="80"/>
    </row>
    <row r="19" spans="2:37">
      <c r="B19" s="79"/>
      <c r="C19" s="95"/>
      <c r="D19" s="95"/>
      <c r="E19" s="95"/>
      <c r="F19" s="138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91"/>
      <c r="AH19" s="91"/>
      <c r="AI19" s="91"/>
      <c r="AJ19" s="80"/>
    </row>
    <row r="20" spans="2:37" ht="7.5" customHeight="1" thickBot="1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6"/>
      <c r="AK20" s="3"/>
    </row>
  </sheetData>
  <mergeCells count="7">
    <mergeCell ref="C18:AI18"/>
    <mergeCell ref="C3:AI3"/>
    <mergeCell ref="C5:AI5"/>
    <mergeCell ref="C7:C8"/>
    <mergeCell ref="G7:S7"/>
    <mergeCell ref="U7:AG7"/>
    <mergeCell ref="AI7:AI8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00FF"/>
  </sheetPr>
  <dimension ref="A1:AH77"/>
  <sheetViews>
    <sheetView tabSelected="1" zoomScale="85" zoomScaleNormal="85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P27" sqref="P27"/>
    </sheetView>
  </sheetViews>
  <sheetFormatPr defaultRowHeight="12.75"/>
  <cols>
    <col min="1" max="2" width="1.625" style="36" customWidth="1"/>
    <col min="3" max="3" width="2.125" style="36" customWidth="1"/>
    <col min="4" max="4" width="3.75" style="36" customWidth="1"/>
    <col min="5" max="5" width="19.5" style="35" customWidth="1"/>
    <col min="6" max="6" width="10.125" style="35" customWidth="1"/>
    <col min="7" max="7" width="11" style="35" bestFit="1" customWidth="1"/>
    <col min="8" max="8" width="11" style="35" customWidth="1"/>
    <col min="9" max="9" width="11.625" style="35" customWidth="1"/>
    <col min="10" max="10" width="11.125" style="110" customWidth="1"/>
    <col min="11" max="11" width="11.625" style="37" bestFit="1" customWidth="1"/>
    <col min="12" max="12" width="1.625" style="35" customWidth="1"/>
    <col min="13" max="13" width="2.125" style="35" customWidth="1"/>
    <col min="14" max="16" width="10.125" style="35" bestFit="1" customWidth="1"/>
    <col min="17" max="16384" width="9" style="35"/>
  </cols>
  <sheetData>
    <row r="1" spans="1:14" ht="27.75" customHeight="1"/>
    <row r="5" spans="1:14" ht="12.75" customHeight="1" thickBot="1"/>
    <row r="6" spans="1:14" ht="9.75" customHeight="1">
      <c r="C6" s="68"/>
      <c r="D6" s="99"/>
      <c r="E6" s="53"/>
      <c r="F6" s="53"/>
      <c r="G6" s="53"/>
      <c r="H6" s="53"/>
      <c r="I6" s="53"/>
      <c r="J6" s="111"/>
      <c r="K6" s="105"/>
      <c r="L6" s="54"/>
    </row>
    <row r="7" spans="1:14" s="12" customFormat="1" ht="42" customHeight="1">
      <c r="C7" s="69"/>
      <c r="D7" s="355" t="s">
        <v>166</v>
      </c>
      <c r="E7" s="355"/>
      <c r="F7" s="355"/>
      <c r="G7" s="355"/>
      <c r="H7" s="355"/>
      <c r="I7" s="355"/>
      <c r="J7" s="355"/>
      <c r="K7" s="355"/>
      <c r="L7" s="55"/>
    </row>
    <row r="8" spans="1:14" s="12" customFormat="1" ht="26.25" customHeight="1">
      <c r="C8" s="69"/>
      <c r="D8" s="364" t="s">
        <v>148</v>
      </c>
      <c r="E8" s="364"/>
      <c r="F8" s="364"/>
      <c r="G8" s="364"/>
      <c r="H8" s="364"/>
      <c r="I8" s="364"/>
      <c r="J8" s="364"/>
      <c r="K8" s="364"/>
      <c r="L8" s="55"/>
    </row>
    <row r="9" spans="1:14" s="12" customFormat="1" ht="15" customHeight="1" thickBot="1">
      <c r="C9" s="69"/>
      <c r="D9" s="177"/>
      <c r="E9" s="183"/>
      <c r="F9" s="144"/>
      <c r="G9" s="144"/>
      <c r="H9" s="144"/>
      <c r="I9" s="104"/>
      <c r="J9" s="112"/>
      <c r="K9" s="144"/>
      <c r="L9" s="55"/>
    </row>
    <row r="10" spans="1:14" s="12" customFormat="1" ht="36" customHeight="1" thickBot="1">
      <c r="A10" s="36"/>
      <c r="B10" s="36"/>
      <c r="C10" s="70"/>
      <c r="D10" s="365" t="s">
        <v>30</v>
      </c>
      <c r="E10" s="365"/>
      <c r="F10" s="368">
        <v>2010</v>
      </c>
      <c r="G10" s="368">
        <v>2011</v>
      </c>
      <c r="H10" s="368">
        <v>2012</v>
      </c>
      <c r="I10" s="372">
        <v>2012</v>
      </c>
      <c r="J10" s="372">
        <v>2013</v>
      </c>
      <c r="K10" s="366" t="s">
        <v>164</v>
      </c>
      <c r="L10" s="55"/>
    </row>
    <row r="11" spans="1:14" s="40" customFormat="1" ht="48.75" customHeight="1" thickBot="1">
      <c r="C11" s="71"/>
      <c r="D11" s="365"/>
      <c r="E11" s="365"/>
      <c r="F11" s="368"/>
      <c r="G11" s="368"/>
      <c r="H11" s="368"/>
      <c r="I11" s="330" t="s">
        <v>163</v>
      </c>
      <c r="J11" s="330" t="s">
        <v>163</v>
      </c>
      <c r="K11" s="366"/>
      <c r="L11" s="56"/>
      <c r="N11" s="40" t="s">
        <v>165</v>
      </c>
    </row>
    <row r="12" spans="1:14" s="43" customFormat="1" ht="16.5" customHeight="1" thickBot="1">
      <c r="C12" s="72"/>
      <c r="D12" s="216" t="s">
        <v>74</v>
      </c>
      <c r="E12" s="217" t="s">
        <v>44</v>
      </c>
      <c r="F12" s="218">
        <v>108337</v>
      </c>
      <c r="G12" s="218">
        <v>225905</v>
      </c>
      <c r="H12" s="218">
        <v>0</v>
      </c>
      <c r="I12" s="218">
        <v>0</v>
      </c>
      <c r="J12" s="219">
        <v>114185</v>
      </c>
      <c r="K12" s="220"/>
      <c r="L12" s="57"/>
    </row>
    <row r="13" spans="1:14" s="42" customFormat="1" ht="16.5" customHeight="1" thickBot="1">
      <c r="C13" s="73"/>
      <c r="D13" s="216" t="s">
        <v>75</v>
      </c>
      <c r="E13" s="217" t="s">
        <v>45</v>
      </c>
      <c r="F13" s="218">
        <v>11199405</v>
      </c>
      <c r="G13" s="218">
        <v>10366480</v>
      </c>
      <c r="H13" s="218">
        <v>9846375</v>
      </c>
      <c r="I13" s="218">
        <v>10779427</v>
      </c>
      <c r="J13" s="219">
        <v>9056474</v>
      </c>
      <c r="K13" s="220">
        <v>-15.983716017558258</v>
      </c>
      <c r="L13" s="58"/>
    </row>
    <row r="14" spans="1:14" s="42" customFormat="1" ht="16.5" customHeight="1" thickBot="1">
      <c r="C14" s="73"/>
      <c r="D14" s="216" t="s">
        <v>76</v>
      </c>
      <c r="E14" s="217" t="s">
        <v>120</v>
      </c>
      <c r="F14" s="218">
        <v>49600</v>
      </c>
      <c r="G14" s="218">
        <v>184323</v>
      </c>
      <c r="H14" s="218">
        <v>35668</v>
      </c>
      <c r="I14" s="218">
        <v>35668</v>
      </c>
      <c r="J14" s="219">
        <v>32314</v>
      </c>
      <c r="K14" s="220">
        <v>-9.4033867892789011</v>
      </c>
      <c r="L14" s="58"/>
    </row>
    <row r="15" spans="1:14" s="42" customFormat="1" ht="16.5" hidden="1" customHeight="1" thickBot="1">
      <c r="C15" s="73"/>
      <c r="D15" s="216" t="s">
        <v>77</v>
      </c>
      <c r="E15" s="217" t="s">
        <v>63</v>
      </c>
      <c r="F15" s="218">
        <v>4707</v>
      </c>
      <c r="G15" s="218">
        <v>2660</v>
      </c>
      <c r="H15" s="218">
        <v>0</v>
      </c>
      <c r="I15" s="218"/>
      <c r="J15" s="219">
        <v>0</v>
      </c>
      <c r="K15" s="220" t="e">
        <v>#DIV/0!</v>
      </c>
      <c r="L15" s="58"/>
    </row>
    <row r="16" spans="1:14" s="42" customFormat="1" ht="16.5" customHeight="1" thickBot="1">
      <c r="C16" s="73"/>
      <c r="D16" s="216" t="s">
        <v>77</v>
      </c>
      <c r="E16" s="217" t="s">
        <v>46</v>
      </c>
      <c r="F16" s="218">
        <v>935316</v>
      </c>
      <c r="G16" s="218">
        <v>868845</v>
      </c>
      <c r="H16" s="218">
        <v>945111</v>
      </c>
      <c r="I16" s="218">
        <v>814259</v>
      </c>
      <c r="J16" s="219">
        <v>763913</v>
      </c>
      <c r="K16" s="220">
        <v>-6.1830449525273945</v>
      </c>
      <c r="L16" s="58"/>
    </row>
    <row r="17" spans="1:19" s="42" customFormat="1" ht="16.5" customHeight="1" thickBot="1">
      <c r="C17" s="73"/>
      <c r="D17" s="216" t="s">
        <v>78</v>
      </c>
      <c r="E17" s="217" t="s">
        <v>48</v>
      </c>
      <c r="F17" s="218">
        <v>1869596</v>
      </c>
      <c r="G17" s="218">
        <v>2191717</v>
      </c>
      <c r="H17" s="218">
        <v>4392899</v>
      </c>
      <c r="I17" s="218">
        <v>4109684</v>
      </c>
      <c r="J17" s="219">
        <v>3836677</v>
      </c>
      <c r="K17" s="220">
        <v>-6.6430168353576624</v>
      </c>
      <c r="L17" s="58"/>
      <c r="M17" s="41"/>
    </row>
    <row r="18" spans="1:19" s="45" customFormat="1" ht="16.5" customHeight="1" thickBot="1">
      <c r="C18" s="74"/>
      <c r="D18" s="216" t="s">
        <v>79</v>
      </c>
      <c r="E18" s="217" t="s">
        <v>47</v>
      </c>
      <c r="F18" s="218">
        <v>74259055</v>
      </c>
      <c r="G18" s="218">
        <v>76392013</v>
      </c>
      <c r="H18" s="218">
        <v>78589139</v>
      </c>
      <c r="I18" s="218">
        <v>65162793</v>
      </c>
      <c r="J18" s="219">
        <v>72820977</v>
      </c>
      <c r="K18" s="220">
        <v>11.75238759333106</v>
      </c>
      <c r="L18" s="59"/>
      <c r="M18" s="44"/>
    </row>
    <row r="19" spans="1:19" s="42" customFormat="1" ht="16.5" customHeight="1" thickBot="1">
      <c r="C19" s="73"/>
      <c r="D19" s="216" t="s">
        <v>80</v>
      </c>
      <c r="E19" s="217" t="s">
        <v>114</v>
      </c>
      <c r="F19" s="218">
        <v>6792849</v>
      </c>
      <c r="G19" s="218">
        <v>7563544</v>
      </c>
      <c r="H19" s="218">
        <v>9167105</v>
      </c>
      <c r="I19" s="218">
        <v>7717530</v>
      </c>
      <c r="J19" s="219">
        <v>6414523</v>
      </c>
      <c r="K19" s="220">
        <v>-16.883730934638418</v>
      </c>
      <c r="L19" s="58"/>
    </row>
    <row r="20" spans="1:19" s="42" customFormat="1" ht="16.5" customHeight="1" thickBot="1">
      <c r="C20" s="73"/>
      <c r="D20" s="216" t="s">
        <v>81</v>
      </c>
      <c r="E20" s="217" t="s">
        <v>73</v>
      </c>
      <c r="F20" s="218">
        <v>3944002</v>
      </c>
      <c r="G20" s="221">
        <v>4592627</v>
      </c>
      <c r="H20" s="221">
        <v>5140304</v>
      </c>
      <c r="I20" s="218">
        <v>4598477</v>
      </c>
      <c r="J20" s="219">
        <v>2897089</v>
      </c>
      <c r="K20" s="220">
        <v>-36.998945520440785</v>
      </c>
      <c r="L20" s="58"/>
      <c r="N20" s="145"/>
      <c r="O20" s="145"/>
      <c r="P20" s="145"/>
      <c r="Q20" s="145"/>
      <c r="R20" s="145"/>
      <c r="S20" s="145"/>
    </row>
    <row r="21" spans="1:19" s="94" customFormat="1" ht="25.5" customHeight="1" thickBot="1">
      <c r="C21" s="92"/>
      <c r="D21" s="369" t="s">
        <v>116</v>
      </c>
      <c r="E21" s="369"/>
      <c r="F21" s="222">
        <v>99162867</v>
      </c>
      <c r="G21" s="223">
        <v>102390774</v>
      </c>
      <c r="H21" s="223">
        <v>108116601</v>
      </c>
      <c r="I21" s="224">
        <v>91494885</v>
      </c>
      <c r="J21" s="225">
        <v>97659105</v>
      </c>
      <c r="K21" s="373">
        <v>6.7372290811666735</v>
      </c>
      <c r="L21" s="93"/>
    </row>
    <row r="22" spans="1:19">
      <c r="A22" s="35"/>
      <c r="B22" s="35"/>
      <c r="C22" s="64"/>
      <c r="D22" s="47" t="s">
        <v>117</v>
      </c>
      <c r="I22" s="100"/>
      <c r="J22" s="114"/>
      <c r="K22" s="106"/>
      <c r="L22" s="63"/>
    </row>
    <row r="23" spans="1:19">
      <c r="A23" s="35"/>
      <c r="B23" s="35"/>
      <c r="C23" s="64"/>
      <c r="D23" s="47" t="s">
        <v>115</v>
      </c>
      <c r="F23" s="47"/>
      <c r="I23" s="100"/>
      <c r="J23" s="114"/>
      <c r="K23" s="106"/>
      <c r="L23" s="63"/>
    </row>
    <row r="24" spans="1:19" ht="12.75" customHeight="1">
      <c r="A24" s="35"/>
      <c r="B24" s="35"/>
      <c r="C24" s="64"/>
      <c r="D24" s="363" t="s">
        <v>111</v>
      </c>
      <c r="E24" s="363"/>
      <c r="F24" s="363"/>
      <c r="G24" s="363"/>
      <c r="H24" s="363"/>
      <c r="I24" s="363"/>
      <c r="J24" s="363"/>
      <c r="K24" s="363"/>
      <c r="L24" s="63"/>
    </row>
    <row r="25" spans="1:19">
      <c r="A25" s="35"/>
      <c r="B25" s="35"/>
      <c r="C25" s="64"/>
      <c r="D25" s="48"/>
      <c r="I25" s="62"/>
      <c r="J25" s="113"/>
      <c r="K25" s="106"/>
      <c r="L25" s="63"/>
    </row>
    <row r="26" spans="1:19" ht="9" customHeight="1" thickBot="1">
      <c r="A26" s="35"/>
      <c r="B26" s="35"/>
      <c r="C26" s="66"/>
      <c r="D26" s="67"/>
      <c r="E26" s="67"/>
      <c r="F26" s="67"/>
      <c r="G26" s="67"/>
      <c r="H26" s="67"/>
      <c r="I26" s="67"/>
      <c r="J26" s="115"/>
      <c r="K26" s="107"/>
      <c r="L26" s="65"/>
    </row>
    <row r="27" spans="1:19" s="37" customFormat="1" ht="18" customHeight="1">
      <c r="E27" s="36"/>
      <c r="F27" s="36"/>
      <c r="G27" s="36"/>
      <c r="H27" s="36"/>
      <c r="I27" s="36"/>
      <c r="J27" s="116"/>
      <c r="K27" s="49"/>
    </row>
    <row r="28" spans="1:19" s="39" customFormat="1">
      <c r="E28" s="38"/>
      <c r="F28" s="38"/>
      <c r="G28" s="38"/>
      <c r="H28" s="38"/>
      <c r="I28" s="38"/>
      <c r="J28" s="110"/>
      <c r="K28" s="103"/>
    </row>
    <row r="29" spans="1:19" s="39" customFormat="1">
      <c r="E29" s="38"/>
      <c r="F29" s="38"/>
      <c r="G29" s="38"/>
      <c r="H29" s="38"/>
      <c r="I29" s="38"/>
      <c r="J29" s="110"/>
      <c r="K29" s="103"/>
    </row>
    <row r="30" spans="1:19" s="39" customFormat="1">
      <c r="E30" s="38"/>
      <c r="F30" s="38"/>
      <c r="G30" s="38"/>
      <c r="H30" s="38"/>
      <c r="I30" s="38"/>
      <c r="J30" s="110"/>
      <c r="K30" s="103"/>
    </row>
    <row r="31" spans="1:19" s="39" customFormat="1">
      <c r="E31" s="38"/>
      <c r="F31" s="38"/>
      <c r="G31" s="38"/>
      <c r="H31" s="38"/>
      <c r="I31" s="38"/>
      <c r="J31" s="110"/>
      <c r="K31" s="103"/>
    </row>
    <row r="32" spans="1:19" s="39" customFormat="1">
      <c r="E32" s="38"/>
      <c r="F32" s="38"/>
      <c r="G32" s="38"/>
      <c r="H32" s="38"/>
      <c r="I32" s="38"/>
      <c r="J32" s="110"/>
      <c r="K32" s="103"/>
    </row>
    <row r="33" spans="5:11" s="39" customFormat="1">
      <c r="E33" s="38"/>
      <c r="F33" s="38"/>
      <c r="G33" s="38"/>
      <c r="H33" s="38"/>
      <c r="I33" s="38"/>
      <c r="J33" s="110"/>
      <c r="K33" s="103"/>
    </row>
    <row r="34" spans="5:11" s="39" customFormat="1">
      <c r="E34" s="38"/>
      <c r="F34" s="38"/>
      <c r="G34" s="38"/>
      <c r="H34" s="38"/>
      <c r="I34" s="38"/>
      <c r="J34" s="110"/>
      <c r="K34" s="103"/>
    </row>
    <row r="35" spans="5:11" s="39" customFormat="1">
      <c r="E35" s="38"/>
      <c r="F35" s="38"/>
      <c r="G35" s="38"/>
      <c r="H35" s="38"/>
      <c r="I35" s="38"/>
      <c r="J35" s="110"/>
      <c r="K35" s="103"/>
    </row>
    <row r="36" spans="5:11" s="39" customFormat="1">
      <c r="E36" s="38"/>
      <c r="F36" s="38"/>
      <c r="G36" s="38"/>
      <c r="H36" s="38"/>
      <c r="I36" s="38"/>
      <c r="J36" s="110"/>
      <c r="K36" s="103"/>
    </row>
    <row r="37" spans="5:11" s="39" customFormat="1">
      <c r="E37" s="38"/>
      <c r="F37" s="38"/>
      <c r="G37" s="38"/>
      <c r="H37" s="38"/>
      <c r="I37" s="38"/>
      <c r="J37" s="110"/>
      <c r="K37" s="103"/>
    </row>
    <row r="38" spans="5:11" s="39" customFormat="1">
      <c r="E38" s="38"/>
      <c r="F38" s="38"/>
      <c r="G38" s="38"/>
      <c r="H38" s="38"/>
      <c r="I38" s="38"/>
      <c r="J38" s="110"/>
      <c r="K38" s="103"/>
    </row>
    <row r="39" spans="5:11" s="39" customFormat="1">
      <c r="E39" s="38"/>
      <c r="F39" s="38"/>
      <c r="G39" s="38"/>
      <c r="H39" s="38"/>
      <c r="I39" s="38"/>
      <c r="J39" s="110"/>
      <c r="K39" s="103"/>
    </row>
    <row r="40" spans="5:11" s="39" customFormat="1">
      <c r="E40" s="38"/>
      <c r="F40" s="38"/>
      <c r="G40" s="38"/>
      <c r="H40" s="38"/>
      <c r="I40" s="38"/>
      <c r="J40" s="110"/>
      <c r="K40" s="103"/>
    </row>
    <row r="41" spans="5:11" s="39" customFormat="1">
      <c r="E41" s="38"/>
      <c r="F41" s="38"/>
      <c r="G41" s="38"/>
      <c r="H41" s="38"/>
      <c r="I41" s="38"/>
      <c r="J41" s="110"/>
      <c r="K41" s="103"/>
    </row>
    <row r="42" spans="5:11" s="39" customFormat="1">
      <c r="E42" s="38"/>
      <c r="F42" s="38"/>
      <c r="G42" s="38"/>
      <c r="H42" s="38"/>
      <c r="I42" s="38"/>
      <c r="J42" s="110"/>
      <c r="K42" s="103"/>
    </row>
    <row r="43" spans="5:11" s="39" customFormat="1">
      <c r="E43" s="38"/>
      <c r="F43" s="38"/>
      <c r="G43" s="38"/>
      <c r="H43" s="38"/>
      <c r="I43" s="38"/>
      <c r="J43" s="110"/>
      <c r="K43" s="103"/>
    </row>
    <row r="44" spans="5:11" s="39" customFormat="1">
      <c r="E44" s="38"/>
      <c r="F44" s="38"/>
      <c r="G44" s="38"/>
      <c r="H44" s="38"/>
      <c r="I44" s="38"/>
      <c r="J44" s="110"/>
      <c r="K44" s="103"/>
    </row>
    <row r="45" spans="5:11" s="39" customFormat="1">
      <c r="E45" s="38"/>
      <c r="F45" s="38"/>
      <c r="G45" s="38"/>
      <c r="H45" s="38"/>
      <c r="I45" s="38"/>
      <c r="J45" s="110"/>
      <c r="K45" s="103"/>
    </row>
    <row r="46" spans="5:11" s="39" customFormat="1">
      <c r="E46" s="38"/>
      <c r="F46" s="38"/>
      <c r="G46" s="38"/>
      <c r="H46" s="38"/>
      <c r="I46" s="38"/>
      <c r="J46" s="110"/>
      <c r="K46" s="103"/>
    </row>
    <row r="47" spans="5:11" s="39" customFormat="1">
      <c r="E47" s="38"/>
      <c r="F47" s="38"/>
      <c r="G47" s="38"/>
      <c r="H47" s="38"/>
      <c r="I47" s="38"/>
      <c r="J47" s="110"/>
      <c r="K47" s="103"/>
    </row>
    <row r="48" spans="5:11" s="39" customFormat="1">
      <c r="E48" s="38"/>
      <c r="F48" s="38"/>
      <c r="G48" s="38"/>
      <c r="H48" s="38"/>
      <c r="I48" s="38"/>
      <c r="J48" s="110"/>
      <c r="K48" s="103"/>
    </row>
    <row r="49" spans="5:11" s="39" customFormat="1">
      <c r="E49" s="38"/>
      <c r="F49" s="38"/>
      <c r="G49" s="38"/>
      <c r="H49" s="38"/>
      <c r="I49" s="38"/>
      <c r="J49" s="110"/>
      <c r="K49" s="103"/>
    </row>
    <row r="50" spans="5:11" s="39" customFormat="1">
      <c r="E50" s="38"/>
      <c r="F50" s="38"/>
      <c r="G50" s="38"/>
      <c r="H50" s="38"/>
      <c r="I50" s="38"/>
      <c r="J50" s="110"/>
      <c r="K50" s="103"/>
    </row>
    <row r="51" spans="5:11" s="39" customFormat="1">
      <c r="E51" s="38"/>
      <c r="F51" s="38"/>
      <c r="G51" s="38"/>
      <c r="H51" s="38"/>
      <c r="I51" s="38"/>
      <c r="J51" s="110"/>
      <c r="K51" s="103"/>
    </row>
    <row r="52" spans="5:11" s="39" customFormat="1">
      <c r="E52" s="38"/>
      <c r="F52" s="38"/>
      <c r="G52" s="38"/>
      <c r="H52" s="38"/>
      <c r="I52" s="38"/>
      <c r="J52" s="110"/>
      <c r="K52" s="103"/>
    </row>
    <row r="53" spans="5:11" s="39" customFormat="1">
      <c r="E53" s="38"/>
      <c r="F53" s="38"/>
      <c r="G53" s="38"/>
      <c r="H53" s="38"/>
      <c r="I53" s="38"/>
      <c r="J53" s="110"/>
      <c r="K53" s="103"/>
    </row>
    <row r="54" spans="5:11" s="39" customFormat="1">
      <c r="E54" s="38"/>
      <c r="F54" s="38"/>
      <c r="G54" s="38"/>
      <c r="H54" s="38"/>
      <c r="I54" s="38"/>
      <c r="J54" s="110"/>
      <c r="K54" s="103"/>
    </row>
    <row r="55" spans="5:11" s="39" customFormat="1">
      <c r="E55" s="38"/>
      <c r="F55" s="38"/>
      <c r="G55" s="38"/>
      <c r="H55" s="38"/>
      <c r="I55" s="38"/>
      <c r="J55" s="110"/>
      <c r="K55" s="103"/>
    </row>
    <row r="56" spans="5:11" s="39" customFormat="1">
      <c r="E56" s="38"/>
      <c r="F56" s="38"/>
      <c r="G56" s="38"/>
      <c r="H56" s="38"/>
      <c r="I56" s="38"/>
      <c r="J56" s="110"/>
      <c r="K56" s="103"/>
    </row>
    <row r="57" spans="5:11" s="39" customFormat="1">
      <c r="E57" s="38"/>
      <c r="F57" s="38"/>
      <c r="G57" s="38"/>
      <c r="H57" s="38"/>
      <c r="I57" s="38"/>
      <c r="J57" s="110"/>
      <c r="K57" s="103"/>
    </row>
    <row r="58" spans="5:11" s="39" customFormat="1">
      <c r="E58" s="38"/>
      <c r="F58" s="38"/>
      <c r="G58" s="38"/>
      <c r="H58" s="38"/>
      <c r="I58" s="38"/>
      <c r="J58" s="110"/>
      <c r="K58" s="103"/>
    </row>
    <row r="59" spans="5:11" s="39" customFormat="1">
      <c r="E59" s="38"/>
      <c r="F59" s="38"/>
      <c r="G59" s="38"/>
      <c r="H59" s="38"/>
      <c r="I59" s="38"/>
      <c r="J59" s="110"/>
      <c r="K59" s="103"/>
    </row>
    <row r="60" spans="5:11" s="39" customFormat="1">
      <c r="E60" s="38"/>
      <c r="F60" s="38"/>
      <c r="G60" s="38"/>
      <c r="H60" s="38"/>
      <c r="I60" s="38"/>
      <c r="J60" s="110"/>
      <c r="K60" s="103"/>
    </row>
    <row r="61" spans="5:11" s="39" customFormat="1">
      <c r="E61" s="38"/>
      <c r="F61" s="38"/>
      <c r="G61" s="38"/>
      <c r="H61" s="38"/>
      <c r="I61" s="38"/>
      <c r="J61" s="110"/>
      <c r="K61" s="103"/>
    </row>
    <row r="62" spans="5:11" s="39" customFormat="1">
      <c r="E62" s="38"/>
      <c r="F62" s="38"/>
      <c r="G62" s="38"/>
      <c r="H62" s="38"/>
      <c r="I62" s="38"/>
      <c r="J62" s="110"/>
      <c r="K62" s="103"/>
    </row>
    <row r="63" spans="5:11" s="39" customFormat="1">
      <c r="E63" s="38"/>
      <c r="F63" s="38"/>
      <c r="G63" s="38"/>
      <c r="H63" s="38"/>
      <c r="I63" s="38"/>
      <c r="J63" s="110"/>
      <c r="K63" s="103"/>
    </row>
    <row r="64" spans="5:11" s="39" customFormat="1">
      <c r="E64" s="38"/>
      <c r="F64" s="38"/>
      <c r="G64" s="38"/>
      <c r="H64" s="38"/>
      <c r="I64" s="38"/>
      <c r="J64" s="110"/>
      <c r="K64" s="103"/>
    </row>
    <row r="65" spans="5:11" s="39" customFormat="1">
      <c r="E65" s="38"/>
      <c r="F65" s="38"/>
      <c r="G65" s="38"/>
      <c r="H65" s="38"/>
      <c r="I65" s="38"/>
      <c r="J65" s="110"/>
      <c r="K65" s="103"/>
    </row>
    <row r="66" spans="5:11" s="39" customFormat="1">
      <c r="E66" s="38"/>
      <c r="F66" s="38"/>
      <c r="G66" s="38"/>
      <c r="H66" s="38"/>
      <c r="I66" s="38"/>
      <c r="J66" s="110"/>
      <c r="K66" s="103"/>
    </row>
    <row r="67" spans="5:11" s="39" customFormat="1">
      <c r="E67" s="38"/>
      <c r="F67" s="38"/>
      <c r="G67" s="38"/>
      <c r="H67" s="38"/>
      <c r="I67" s="38"/>
      <c r="J67" s="110"/>
      <c r="K67" s="103"/>
    </row>
    <row r="68" spans="5:11" s="39" customFormat="1">
      <c r="E68" s="38"/>
      <c r="F68" s="38"/>
      <c r="G68" s="38"/>
      <c r="H68" s="38"/>
      <c r="I68" s="38"/>
      <c r="J68" s="110"/>
      <c r="K68" s="103"/>
    </row>
    <row r="69" spans="5:11" s="39" customFormat="1">
      <c r="E69" s="38"/>
      <c r="F69" s="38"/>
      <c r="G69" s="38"/>
      <c r="H69" s="38"/>
      <c r="I69" s="38"/>
      <c r="J69" s="110"/>
      <c r="K69" s="103"/>
    </row>
    <row r="70" spans="5:11" s="39" customFormat="1">
      <c r="E70" s="38"/>
      <c r="F70" s="38"/>
      <c r="G70" s="38"/>
      <c r="H70" s="38"/>
      <c r="I70" s="38"/>
      <c r="J70" s="110"/>
      <c r="K70" s="103"/>
    </row>
    <row r="71" spans="5:11" s="39" customFormat="1">
      <c r="E71" s="38"/>
      <c r="F71" s="38"/>
      <c r="G71" s="38"/>
      <c r="H71" s="38"/>
      <c r="I71" s="38"/>
      <c r="J71" s="110"/>
      <c r="K71" s="103"/>
    </row>
    <row r="72" spans="5:11" s="39" customFormat="1">
      <c r="E72" s="38"/>
      <c r="F72" s="38"/>
      <c r="G72" s="38"/>
      <c r="H72" s="38"/>
      <c r="I72" s="38"/>
      <c r="J72" s="110"/>
      <c r="K72" s="103"/>
    </row>
    <row r="73" spans="5:11" s="39" customFormat="1">
      <c r="E73" s="38"/>
      <c r="F73" s="38"/>
      <c r="G73" s="38"/>
      <c r="H73" s="38"/>
      <c r="I73" s="38"/>
      <c r="J73" s="110"/>
      <c r="K73" s="103"/>
    </row>
    <row r="74" spans="5:11" s="39" customFormat="1">
      <c r="E74" s="38"/>
      <c r="F74" s="38"/>
      <c r="G74" s="38"/>
      <c r="H74" s="38"/>
      <c r="I74" s="38"/>
      <c r="J74" s="110"/>
      <c r="K74" s="103"/>
    </row>
    <row r="75" spans="5:11" s="39" customFormat="1">
      <c r="E75" s="38"/>
      <c r="F75" s="38"/>
      <c r="G75" s="38"/>
      <c r="H75" s="38"/>
      <c r="I75" s="38"/>
      <c r="J75" s="110"/>
      <c r="K75" s="103"/>
    </row>
    <row r="76" spans="5:11" s="39" customFormat="1">
      <c r="E76" s="38"/>
      <c r="F76" s="38"/>
      <c r="G76" s="38"/>
      <c r="H76" s="38"/>
      <c r="I76" s="38"/>
      <c r="J76" s="110"/>
      <c r="K76" s="103"/>
    </row>
    <row r="77" spans="5:11" s="39" customFormat="1">
      <c r="E77" s="38"/>
      <c r="F77" s="38"/>
      <c r="G77" s="38"/>
      <c r="H77" s="38"/>
      <c r="I77" s="38"/>
      <c r="J77" s="110"/>
      <c r="K77" s="103"/>
    </row>
  </sheetData>
  <sheetProtection selectLockedCells="1" selectUnlockedCells="1"/>
  <mergeCells count="9">
    <mergeCell ref="D24:K24"/>
    <mergeCell ref="D7:K7"/>
    <mergeCell ref="D10:E11"/>
    <mergeCell ref="F10:F11"/>
    <mergeCell ref="G10:G11"/>
    <mergeCell ref="H10:H11"/>
    <mergeCell ref="K10:K11"/>
    <mergeCell ref="D8:K8"/>
    <mergeCell ref="D21:E21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75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6</vt:i4>
      </vt:variant>
    </vt:vector>
  </HeadingPairs>
  <TitlesOfParts>
    <vt:vector size="14" baseType="lpstr">
      <vt:lpstr>Capa</vt:lpstr>
      <vt:lpstr>Câmaras</vt:lpstr>
      <vt:lpstr>Exp.CE Tot2013_Jan-Nov</vt:lpstr>
      <vt:lpstr>Export. Cearenc. Agron. Peso</vt:lpstr>
      <vt:lpstr>Comparativo Exp NE_BR 2013</vt:lpstr>
      <vt:lpstr>Export CE Agronegócio2013</vt:lpstr>
      <vt:lpstr>FrutasBrasil2013</vt:lpstr>
      <vt:lpstr>FrutasCE2013</vt:lpstr>
      <vt:lpstr>Câmaras!Area_de_impressao</vt:lpstr>
      <vt:lpstr>Capa!Area_de_impressao</vt:lpstr>
      <vt:lpstr>'Comparativo Exp NE_BR 2013'!Area_de_impressao</vt:lpstr>
      <vt:lpstr>'Exp.CE Tot2013_Jan-Nov'!Area_de_impressao</vt:lpstr>
      <vt:lpstr>'Export CE Agronegócio2013'!Area_de_impressao</vt:lpstr>
      <vt:lpstr>FrutasCE2013!Area_de_impressao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cp:lastPrinted>2013-12-26T19:23:42Z</cp:lastPrinted>
  <dcterms:created xsi:type="dcterms:W3CDTF">2011-07-13T18:08:30Z</dcterms:created>
  <dcterms:modified xsi:type="dcterms:W3CDTF">2013-12-26T19:23:47Z</dcterms:modified>
</cp:coreProperties>
</file>